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Stammdaten" sheetId="1" state="visible" r:id="rId1"/>
    <sheet name="2 Mieter" sheetId="2" state="visible" r:id="rId2"/>
    <sheet name="3 Kosten" sheetId="3" state="visible" r:id="rId3"/>
    <sheet name="4 Verteilung" sheetId="4" state="visible" r:id="rId4"/>
    <sheet name="5 Abrechnung" sheetId="5" state="visible" r:id="rId5"/>
    <sheet name="6 Prüfliste" sheetId="6" state="visible" r:id="rId6"/>
  </sheets>
  <definedNames>
    <definedName name="_xlnm.Print_Area" localSheetId="4">'5 Abrechnung'!$A$1:$E$47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0.0000"/>
    <numFmt numFmtId="167" formatCode="#,##0.00 &quot;€&quot;"/>
    <numFmt numFmtId="168" formatCode="#,##0.0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0B4569"/>
      <sz val="11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F5E8C"/>
      </patternFill>
    </fill>
  </fills>
  <borders count="2">
    <border>
      <left/>
      <right/>
      <top/>
      <bottom/>
      <diagonal/>
    </border>
    <border>
      <bottom style="thin">
        <color rgb="00D8D3C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horizontal="left"/>
    </xf>
    <xf numFmtId="0" fontId="2" fillId="0" borderId="0" applyAlignment="1" pivotButton="0" quotePrefix="0" xfId="0">
      <alignment vertical="top" wrapText="1"/>
    </xf>
    <xf numFmtId="165" fontId="0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5" fontId="0" fillId="0" borderId="0" applyAlignment="1" pivotButton="0" quotePrefix="0" xfId="0">
      <alignment horizontal="left"/>
    </xf>
    <xf numFmtId="0" fontId="3" fillId="0" borderId="0" pivotButton="0" quotePrefix="0" xfId="0"/>
    <xf numFmtId="4" fontId="0" fillId="2" borderId="0" applyAlignment="1" pivotButton="0" quotePrefix="0" xfId="0">
      <alignment horizontal="left"/>
    </xf>
    <xf numFmtId="0" fontId="4" fillId="3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165" fontId="0" fillId="2" borderId="1" pivotButton="0" quotePrefix="0" xfId="0"/>
    <xf numFmtId="167" fontId="0" fillId="2" borderId="1" pivotButton="0" quotePrefix="0" xfId="0"/>
    <xf numFmtId="3" fontId="0" fillId="2" borderId="1" pivotButton="0" quotePrefix="0" xfId="0"/>
    <xf numFmtId="168" fontId="0" fillId="2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7" fontId="3" fillId="0" borderId="0" pivotButton="0" quotePrefix="0" xfId="0"/>
    <xf numFmtId="167" fontId="0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horizontal="center" wrapText="1"/>
    </xf>
    <xf numFmtId="4" fontId="0" fillId="0" borderId="0" pivotButton="0" quotePrefix="0" xfId="0"/>
    <xf numFmtId="0" fontId="5" fillId="2" borderId="0" pivotButton="0" quotePrefix="0" xfId="0"/>
    <xf numFmtId="4" fontId="0" fillId="0" borderId="0" applyAlignment="1" pivotButton="0" quotePrefix="0" xfId="0">
      <alignment horizontal="left"/>
    </xf>
    <xf numFmtId="0" fontId="0" fillId="0" borderId="1" applyAlignment="1" pivotButton="0" quotePrefix="0" xfId="0">
      <alignment vertical="top" wrapText="1"/>
    </xf>
    <xf numFmtId="167" fontId="5" fillId="0" borderId="0" pivotButton="0" quotePrefix="0" xfId="0"/>
    <xf numFmtId="0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vertical="top" wrapText="1"/>
    </xf>
    <xf numFmtId="0" fontId="0" fillId="2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D9EAD3"/>
          <bgColor rgb="00D9EAD3"/>
        </patternFill>
      </fill>
    </dxf>
    <dxf>
      <fill>
        <patternFill patternType="solid">
          <fgColor rgb="00F4CCCC"/>
          <b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70" customWidth="1" min="3" max="3"/>
  </cols>
  <sheetData>
    <row r="1">
      <c r="A1" s="1" t="inlineStr">
        <is>
          <t>Nebenkostenabrechnung: Stammdaten</t>
        </is>
      </c>
    </row>
    <row r="2">
      <c r="A2" s="2" t="inlineStr">
        <is>
          <t>Vorlage von mietkautionskonto.info — kostenlos. Gelb hinterlegte Felder sind Eingaben, alles andere rechnet automatisch.</t>
        </is>
      </c>
    </row>
    <row r="4">
      <c r="A4" t="inlineStr">
        <is>
          <t>Objekt / Adresse</t>
        </is>
      </c>
      <c r="B4" s="3" t="inlineStr">
        <is>
          <t>Musterstraße 1, 12345 Musterstadt</t>
        </is>
      </c>
      <c r="C4" s="4" t="n"/>
    </row>
    <row r="5">
      <c r="A5" t="inlineStr">
        <is>
          <t>Vermieter</t>
        </is>
      </c>
      <c r="B5" s="3" t="inlineStr">
        <is>
          <t>Max Mustervermieter</t>
        </is>
      </c>
      <c r="C5" s="4" t="n"/>
    </row>
    <row r="6">
      <c r="A6" t="inlineStr">
        <is>
          <t>Abrechnungszeitraum von</t>
        </is>
      </c>
      <c r="B6" s="5" t="n">
        <v>46023</v>
      </c>
      <c r="C6" s="4" t="n"/>
    </row>
    <row r="7">
      <c r="A7" t="inlineStr">
        <is>
          <t>Abrechnungszeitraum bis</t>
        </is>
      </c>
      <c r="B7" s="5" t="n">
        <v>46387</v>
      </c>
      <c r="C7" s="4" t="n"/>
    </row>
    <row r="8">
      <c r="A8" t="inlineStr">
        <is>
          <t>Tage im Abrechnungszeitraum</t>
        </is>
      </c>
      <c r="B8" s="6">
        <f>B7-B6+1</f>
        <v/>
      </c>
      <c r="C8" s="4" t="n"/>
    </row>
    <row r="9">
      <c r="A9" t="inlineStr">
        <is>
          <t>Die Abrechnung muss dem Mieter zugehen bis</t>
        </is>
      </c>
      <c r="B9" s="7">
        <f>EDATE(B7,12)</f>
        <v/>
      </c>
      <c r="C9" s="4" t="inlineStr">
        <is>
          <t>Zwölf Monate nach Ende des Abrechnungszeitraums. Entscheidend ist der Zugang, nicht das Absendedatum.</t>
        </is>
      </c>
    </row>
    <row r="10">
      <c r="B10" s="6" t="n"/>
      <c r="C10" s="4" t="n"/>
    </row>
    <row r="11">
      <c r="A11" s="8" t="inlineStr">
        <is>
          <t>Bezugsgrößen des Hauses (Abrechnungseinheit)</t>
        </is>
      </c>
      <c r="B11" s="6" t="n"/>
      <c r="C11" s="4" t="n"/>
    </row>
    <row r="12">
      <c r="A12" t="inlineStr">
        <is>
          <t>Gesamtwohnfläche des Hauses (m²)</t>
        </is>
      </c>
      <c r="B12" s="9" t="n">
        <v>126.5</v>
      </c>
      <c r="C12" s="4" t="inlineStr">
        <is>
          <t>Alle Wohnungen zusammen, auch leer stehende oder selbst genutzte. Bei Mieterwechsel zählt die Wohnung nur einmal.</t>
        </is>
      </c>
    </row>
    <row r="13">
      <c r="A13" t="inlineStr">
        <is>
          <t>Anzahl Wohneinheiten</t>
        </is>
      </c>
      <c r="B13" s="3" t="n">
        <v>2</v>
      </c>
      <c r="C13" s="4" t="inlineStr">
        <is>
          <t>Alle Einheiten des Hauses, auch leer stehende. Maßgeblich für den Schlüssel Einheiten.</t>
        </is>
      </c>
    </row>
    <row r="14">
      <c r="A14" t="inlineStr">
        <is>
          <t>Gesamtverbrauch Heizung/Warmwasser</t>
        </is>
      </c>
      <c r="B14" s="3" t="n">
        <v>9200</v>
      </c>
      <c r="C14" s="4" t="inlineStr">
        <is>
          <t>Summe aller Verbrauchseinheiten laut Verbrauchserfassung (Heizkostenverteiler, Wärmezähler).</t>
        </is>
      </c>
    </row>
    <row r="15">
      <c r="A15" t="inlineStr">
        <is>
          <t>Gesamtverbrauch Wasser (m³)</t>
        </is>
      </c>
      <c r="B15" s="3" t="n">
        <v>107</v>
      </c>
      <c r="C15" s="4" t="inlineStr">
        <is>
          <t>Hausgesamtverbrauch laut Wasserzähler.</t>
        </is>
      </c>
    </row>
    <row r="16">
      <c r="A16" t="inlineStr">
        <is>
          <t>Anteil verbrauchsabhängig bei Heizkosten (%)</t>
        </is>
      </c>
      <c r="B16" s="3" t="n">
        <v>70</v>
      </c>
      <c r="C16" s="4" t="inlineStr">
        <is>
          <t>Nach der Heizkostenverordnung mindestens 50 und höchstens 70 Prozent. Der Rest wird nach Wohnfläche verteilt.</t>
        </is>
      </c>
    </row>
    <row r="18">
      <c r="A18" s="8" t="inlineStr">
        <is>
          <t>So gehen Sie vor</t>
        </is>
      </c>
    </row>
    <row r="19">
      <c r="A19" t="inlineStr">
        <is>
          <t>1. Stammdaten und Bezugsgrößen oben ausfüllen.</t>
        </is>
      </c>
    </row>
    <row r="20">
      <c r="A20" t="inlineStr">
        <is>
          <t>2. Blatt 2: Mieter mit Wohnfläche, Personen, Ein- und Auszug, Vorauszahlungen und Verbräuchen eintragen.</t>
        </is>
      </c>
    </row>
    <row r="21">
      <c r="A21" t="inlineStr">
        <is>
          <t>3. Blatt 3: Die Kosten des Abrechnungszeitraums eintragen und den Umlageschlüssel je Kostenart wählen.</t>
        </is>
      </c>
    </row>
    <row r="22">
      <c r="A22" t="inlineStr">
        <is>
          <t>4. Blatt 4 verteilt die Kosten automatisch. Blatt 5 zeigt die Abrechnung je Mieter: Mieter auswählen, drucken oder als PDF speichern.</t>
        </is>
      </c>
    </row>
    <row r="23">
      <c r="A23" t="inlineStr">
        <is>
          <t>5. Blatt 6: Prüfliste durchgehen, bevor die Abrechnung rausgeht.</t>
        </is>
      </c>
    </row>
    <row r="25">
      <c r="A25" s="2" t="inlineStr">
        <is>
          <t>Die gelben Beispieldaten zeigen einen Mieterwechsel im Jahr (Mieter B zieht zum 31.08. aus, Mieter C zieht zum 01.10. in dieselbe Wohnung ein). Einfach überschreiben.</t>
        </is>
      </c>
    </row>
    <row r="26">
      <c r="A26" s="2" t="inlineStr">
        <is>
          <t>Die Vorlage ersetzt keine Rechts- oder Steuerberatung. Ob eine Kostenart umgelegt werden darf, regelt der Mietvertrag.</t>
        </is>
      </c>
    </row>
  </sheetData>
  <dataValidations count="1">
    <dataValidation sqref="B16" showDropDown="0" showInputMessage="0" showErrorMessage="1" allowBlank="0" errorTitle="Verbrauchsanteil" error="Die Heizkostenverordnung verlangt 50 bis 70 Prozent." type="decimal" operator="between">
      <formula1>50</formula1>
      <formula2>70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2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14" customWidth="1" min="4" max="4"/>
    <col width="10" customWidth="1" min="5" max="5"/>
    <col width="12" customWidth="1" min="6" max="6"/>
    <col width="12" customWidth="1" min="7" max="7"/>
    <col width="16" customWidth="1" min="8" max="8"/>
    <col width="18" customWidth="1" min="9" max="9"/>
    <col width="16" customWidth="1" min="10" max="10"/>
    <col width="12" customWidth="1" min="11" max="11"/>
    <col width="10" customWidth="1" min="12" max="12"/>
    <col width="22" customWidth="1" min="13" max="13"/>
    <col width="18" customWidth="1" min="14" max="14"/>
    <col width="16" customWidth="1" min="15" max="15"/>
    <col width="22" customWidth="1" min="16" max="16"/>
  </cols>
  <sheetData>
    <row r="1">
      <c r="A1" s="1" t="inlineStr">
        <is>
          <t>Mieter und Bezugsgrößen</t>
        </is>
      </c>
    </row>
    <row r="2">
      <c r="A2" s="2" t="inlineStr">
        <is>
          <t>Eine Zeile je Mieter. Bei Mieterwechsel in derselben Wohnung bekommt jeder Mieter eine eigene Zeile.</t>
        </is>
      </c>
    </row>
    <row r="4">
      <c r="A4" s="2" t="inlineStr">
        <is>
          <t>Ein- und Auszugsdatum nur ausfüllen, wenn der Mietvertrag im Abrechnungszeitraum beginnt oder endet. Leer bedeutet: der ganze Zeitraum.</t>
        </is>
      </c>
    </row>
    <row r="7" ht="56" customHeight="1">
      <c r="A7" s="10" t="inlineStr">
        <is>
          <t>Nr.</t>
        </is>
      </c>
      <c r="B7" s="10" t="inlineStr">
        <is>
          <t>Mieter</t>
        </is>
      </c>
      <c r="C7" s="10" t="inlineStr">
        <is>
          <t>Einheit</t>
        </is>
      </c>
      <c r="D7" s="10" t="inlineStr">
        <is>
          <t>Wohnfläche (m²)</t>
        </is>
      </c>
      <c r="E7" s="10" t="inlineStr">
        <is>
          <t>Personen</t>
        </is>
      </c>
      <c r="F7" s="10" t="inlineStr">
        <is>
          <t>Einzug</t>
        </is>
      </c>
      <c r="G7" s="10" t="inlineStr">
        <is>
          <t>Auszug</t>
        </is>
      </c>
      <c r="H7" s="10" t="inlineStr">
        <is>
          <t>Vorauszahlung/Monat</t>
        </is>
      </c>
      <c r="I7" s="10" t="inlineStr">
        <is>
          <t>Verbrauch Heizung/Warmwasser</t>
        </is>
      </c>
      <c r="J7" s="10" t="inlineStr">
        <is>
          <t>Verbrauch Wasser (m³)</t>
        </is>
      </c>
      <c r="K7" s="10" t="inlineStr">
        <is>
          <t>Tage im Zeitraum</t>
        </is>
      </c>
      <c r="L7" s="10" t="inlineStr">
        <is>
          <t>Zeitanteil</t>
        </is>
      </c>
      <c r="M7" s="10" t="inlineStr">
        <is>
          <t>Vorauszahlungen tatsächlich gezahlt (optional)</t>
        </is>
      </c>
      <c r="N7" s="10" t="inlineStr">
        <is>
          <t>Vorauszahlungen angesetzt</t>
        </is>
      </c>
      <c r="O7" s="10" t="inlineStr">
        <is>
          <t>Kostenanteil</t>
        </is>
      </c>
      <c r="P7" s="10" t="inlineStr">
        <is>
          <t>Nachzahlung (+) / Guthaben (−)</t>
        </is>
      </c>
    </row>
    <row r="8">
      <c r="A8" s="11" t="n">
        <v>1</v>
      </c>
      <c r="B8" s="12" t="inlineStr">
        <is>
          <t>Mieter A</t>
        </is>
      </c>
      <c r="C8" s="12" t="inlineStr">
        <is>
          <t>WE 1</t>
        </is>
      </c>
      <c r="D8" s="13" t="n">
        <v>72.5</v>
      </c>
      <c r="E8" s="12" t="n">
        <v>2</v>
      </c>
      <c r="F8" s="14" t="n"/>
      <c r="G8" s="14" t="n"/>
      <c r="H8" s="15" t="n">
        <v>400</v>
      </c>
      <c r="I8" s="16" t="n">
        <v>5200</v>
      </c>
      <c r="J8" s="17" t="n">
        <v>62</v>
      </c>
      <c r="K8" s="11">
        <f>IF(B8="","",MAX(0,MIN(IF(G8="",'1 Stammdaten'!$B$7,G8),'1 Stammdaten'!$B$7)-MAX(IF(F8="",'1 Stammdaten'!$B$6,F8),'1 Stammdaten'!$B$6)+1))</f>
        <v/>
      </c>
      <c r="L8" s="18">
        <f>IF(B8="","",K8/'1 Stammdaten'!$B$8)</f>
        <v/>
      </c>
      <c r="M8" s="15" t="n"/>
      <c r="N8" s="19">
        <f>IF(B8="","",IF(M8&lt;&gt;"",M8,H8*12*L8))</f>
        <v/>
      </c>
      <c r="O8" s="19">
        <f>IF(B8="","",INDEX('4 Verteilung'!$D$40:$W$40,A8))</f>
        <v/>
      </c>
      <c r="P8" s="19">
        <f>IF(B8="","",O8-N8)</f>
        <v/>
      </c>
    </row>
    <row r="9">
      <c r="A9" s="11" t="n">
        <v>2</v>
      </c>
      <c r="B9" s="12" t="inlineStr">
        <is>
          <t>Mieter B</t>
        </is>
      </c>
      <c r="C9" s="12" t="inlineStr">
        <is>
          <t>WE 2</t>
        </is>
      </c>
      <c r="D9" s="13" t="n">
        <v>54</v>
      </c>
      <c r="E9" s="12" t="n">
        <v>1</v>
      </c>
      <c r="F9" s="14" t="n"/>
      <c r="G9" s="14" t="n">
        <v>46265</v>
      </c>
      <c r="H9" s="15" t="n">
        <v>300</v>
      </c>
      <c r="I9" s="16" t="n">
        <v>2900</v>
      </c>
      <c r="J9" s="17" t="n">
        <v>31</v>
      </c>
      <c r="K9" s="11">
        <f>IF(B9="","",MAX(0,MIN(IF(G9="",'1 Stammdaten'!$B$7,G9),'1 Stammdaten'!$B$7)-MAX(IF(F9="",'1 Stammdaten'!$B$6,F9),'1 Stammdaten'!$B$6)+1))</f>
        <v/>
      </c>
      <c r="L9" s="18">
        <f>IF(B9="","",K9/'1 Stammdaten'!$B$8)</f>
        <v/>
      </c>
      <c r="M9" s="15" t="n"/>
      <c r="N9" s="19">
        <f>IF(B9="","",IF(M9&lt;&gt;"",M9,H9*12*L9))</f>
        <v/>
      </c>
      <c r="O9" s="19">
        <f>IF(B9="","",INDEX('4 Verteilung'!$D$40:$W$40,A9))</f>
        <v/>
      </c>
      <c r="P9" s="19">
        <f>IF(B9="","",O9-N9)</f>
        <v/>
      </c>
    </row>
    <row r="10">
      <c r="A10" s="11" t="n">
        <v>3</v>
      </c>
      <c r="B10" s="12" t="inlineStr">
        <is>
          <t>Mieter C</t>
        </is>
      </c>
      <c r="C10" s="12" t="inlineStr">
        <is>
          <t>WE 2</t>
        </is>
      </c>
      <c r="D10" s="13" t="n">
        <v>54</v>
      </c>
      <c r="E10" s="12" t="n">
        <v>1</v>
      </c>
      <c r="F10" s="14" t="n">
        <v>46296</v>
      </c>
      <c r="G10" s="14" t="n"/>
      <c r="H10" s="15" t="n">
        <v>300</v>
      </c>
      <c r="I10" s="16" t="n">
        <v>1100</v>
      </c>
      <c r="J10" s="17" t="n">
        <v>14</v>
      </c>
      <c r="K10" s="11">
        <f>IF(B10="","",MAX(0,MIN(IF(G10="",'1 Stammdaten'!$B$7,G10),'1 Stammdaten'!$B$7)-MAX(IF(F10="",'1 Stammdaten'!$B$6,F10),'1 Stammdaten'!$B$6)+1))</f>
        <v/>
      </c>
      <c r="L10" s="18">
        <f>IF(B10="","",K10/'1 Stammdaten'!$B$8)</f>
        <v/>
      </c>
      <c r="M10" s="15" t="n"/>
      <c r="N10" s="19">
        <f>IF(B10="","",IF(M10&lt;&gt;"",M10,H10*12*L10))</f>
        <v/>
      </c>
      <c r="O10" s="19">
        <f>IF(B10="","",INDEX('4 Verteilung'!$D$40:$W$40,A10))</f>
        <v/>
      </c>
      <c r="P10" s="19">
        <f>IF(B10="","",O10-N10)</f>
        <v/>
      </c>
    </row>
    <row r="11">
      <c r="A11" s="11" t="n">
        <v>4</v>
      </c>
      <c r="B11" s="12" t="n"/>
      <c r="C11" s="12" t="n"/>
      <c r="D11" s="13" t="n"/>
      <c r="E11" s="12" t="n"/>
      <c r="F11" s="14" t="n"/>
      <c r="G11" s="14" t="n"/>
      <c r="H11" s="15" t="n"/>
      <c r="I11" s="16" t="n"/>
      <c r="J11" s="17" t="n"/>
      <c r="K11" s="11">
        <f>IF(B11="","",MAX(0,MIN(IF(G11="",'1 Stammdaten'!$B$7,G11),'1 Stammdaten'!$B$7)-MAX(IF(F11="",'1 Stammdaten'!$B$6,F11),'1 Stammdaten'!$B$6)+1))</f>
        <v/>
      </c>
      <c r="L11" s="18">
        <f>IF(B11="","",K11/'1 Stammdaten'!$B$8)</f>
        <v/>
      </c>
      <c r="M11" s="15" t="n"/>
      <c r="N11" s="19">
        <f>IF(B11="","",IF(M11&lt;&gt;"",M11,H11*12*L11))</f>
        <v/>
      </c>
      <c r="O11" s="19">
        <f>IF(B11="","",INDEX('4 Verteilung'!$D$40:$W$40,A11))</f>
        <v/>
      </c>
      <c r="P11" s="19">
        <f>IF(B11="","",O11-N11)</f>
        <v/>
      </c>
    </row>
    <row r="12">
      <c r="A12" s="11" t="n">
        <v>5</v>
      </c>
      <c r="B12" s="12" t="n"/>
      <c r="C12" s="12" t="n"/>
      <c r="D12" s="13" t="n"/>
      <c r="E12" s="12" t="n"/>
      <c r="F12" s="14" t="n"/>
      <c r="G12" s="14" t="n"/>
      <c r="H12" s="15" t="n"/>
      <c r="I12" s="16" t="n"/>
      <c r="J12" s="17" t="n"/>
      <c r="K12" s="11">
        <f>IF(B12="","",MAX(0,MIN(IF(G12="",'1 Stammdaten'!$B$7,G12),'1 Stammdaten'!$B$7)-MAX(IF(F12="",'1 Stammdaten'!$B$6,F12),'1 Stammdaten'!$B$6)+1))</f>
        <v/>
      </c>
      <c r="L12" s="18">
        <f>IF(B12="","",K12/'1 Stammdaten'!$B$8)</f>
        <v/>
      </c>
      <c r="M12" s="15" t="n"/>
      <c r="N12" s="19">
        <f>IF(B12="","",IF(M12&lt;&gt;"",M12,H12*12*L12))</f>
        <v/>
      </c>
      <c r="O12" s="19">
        <f>IF(B12="","",INDEX('4 Verteilung'!$D$40:$W$40,A12))</f>
        <v/>
      </c>
      <c r="P12" s="19">
        <f>IF(B12="","",O12-N12)</f>
        <v/>
      </c>
    </row>
    <row r="13">
      <c r="A13" s="11" t="n">
        <v>6</v>
      </c>
      <c r="B13" s="12" t="n"/>
      <c r="C13" s="12" t="n"/>
      <c r="D13" s="13" t="n"/>
      <c r="E13" s="12" t="n"/>
      <c r="F13" s="14" t="n"/>
      <c r="G13" s="14" t="n"/>
      <c r="H13" s="15" t="n"/>
      <c r="I13" s="16" t="n"/>
      <c r="J13" s="17" t="n"/>
      <c r="K13" s="11">
        <f>IF(B13="","",MAX(0,MIN(IF(G13="",'1 Stammdaten'!$B$7,G13),'1 Stammdaten'!$B$7)-MAX(IF(F13="",'1 Stammdaten'!$B$6,F13),'1 Stammdaten'!$B$6)+1))</f>
        <v/>
      </c>
      <c r="L13" s="18">
        <f>IF(B13="","",K13/'1 Stammdaten'!$B$8)</f>
        <v/>
      </c>
      <c r="M13" s="15" t="n"/>
      <c r="N13" s="19">
        <f>IF(B13="","",IF(M13&lt;&gt;"",M13,H13*12*L13))</f>
        <v/>
      </c>
      <c r="O13" s="19">
        <f>IF(B13="","",INDEX('4 Verteilung'!$D$40:$W$40,A13))</f>
        <v/>
      </c>
      <c r="P13" s="19">
        <f>IF(B13="","",O13-N13)</f>
        <v/>
      </c>
    </row>
    <row r="14">
      <c r="A14" s="11" t="n">
        <v>7</v>
      </c>
      <c r="B14" s="12" t="n"/>
      <c r="C14" s="12" t="n"/>
      <c r="D14" s="13" t="n"/>
      <c r="E14" s="12" t="n"/>
      <c r="F14" s="14" t="n"/>
      <c r="G14" s="14" t="n"/>
      <c r="H14" s="15" t="n"/>
      <c r="I14" s="16" t="n"/>
      <c r="J14" s="17" t="n"/>
      <c r="K14" s="11">
        <f>IF(B14="","",MAX(0,MIN(IF(G14="",'1 Stammdaten'!$B$7,G14),'1 Stammdaten'!$B$7)-MAX(IF(F14="",'1 Stammdaten'!$B$6,F14),'1 Stammdaten'!$B$6)+1))</f>
        <v/>
      </c>
      <c r="L14" s="18">
        <f>IF(B14="","",K14/'1 Stammdaten'!$B$8)</f>
        <v/>
      </c>
      <c r="M14" s="15" t="n"/>
      <c r="N14" s="19">
        <f>IF(B14="","",IF(M14&lt;&gt;"",M14,H14*12*L14))</f>
        <v/>
      </c>
      <c r="O14" s="19">
        <f>IF(B14="","",INDEX('4 Verteilung'!$D$40:$W$40,A14))</f>
        <v/>
      </c>
      <c r="P14" s="19">
        <f>IF(B14="","",O14-N14)</f>
        <v/>
      </c>
    </row>
    <row r="15">
      <c r="A15" s="11" t="n">
        <v>8</v>
      </c>
      <c r="B15" s="12" t="n"/>
      <c r="C15" s="12" t="n"/>
      <c r="D15" s="13" t="n"/>
      <c r="E15" s="12" t="n"/>
      <c r="F15" s="14" t="n"/>
      <c r="G15" s="14" t="n"/>
      <c r="H15" s="15" t="n"/>
      <c r="I15" s="16" t="n"/>
      <c r="J15" s="17" t="n"/>
      <c r="K15" s="11">
        <f>IF(B15="","",MAX(0,MIN(IF(G15="",'1 Stammdaten'!$B$7,G15),'1 Stammdaten'!$B$7)-MAX(IF(F15="",'1 Stammdaten'!$B$6,F15),'1 Stammdaten'!$B$6)+1))</f>
        <v/>
      </c>
      <c r="L15" s="18">
        <f>IF(B15="","",K15/'1 Stammdaten'!$B$8)</f>
        <v/>
      </c>
      <c r="M15" s="15" t="n"/>
      <c r="N15" s="19">
        <f>IF(B15="","",IF(M15&lt;&gt;"",M15,H15*12*L15))</f>
        <v/>
      </c>
      <c r="O15" s="19">
        <f>IF(B15="","",INDEX('4 Verteilung'!$D$40:$W$40,A15))</f>
        <v/>
      </c>
      <c r="P15" s="19">
        <f>IF(B15="","",O15-N15)</f>
        <v/>
      </c>
    </row>
    <row r="16">
      <c r="A16" s="11" t="n">
        <v>9</v>
      </c>
      <c r="B16" s="12" t="n"/>
      <c r="C16" s="12" t="n"/>
      <c r="D16" s="13" t="n"/>
      <c r="E16" s="12" t="n"/>
      <c r="F16" s="14" t="n"/>
      <c r="G16" s="14" t="n"/>
      <c r="H16" s="15" t="n"/>
      <c r="I16" s="16" t="n"/>
      <c r="J16" s="17" t="n"/>
      <c r="K16" s="11">
        <f>IF(B16="","",MAX(0,MIN(IF(G16="",'1 Stammdaten'!$B$7,G16),'1 Stammdaten'!$B$7)-MAX(IF(F16="",'1 Stammdaten'!$B$6,F16),'1 Stammdaten'!$B$6)+1))</f>
        <v/>
      </c>
      <c r="L16" s="18">
        <f>IF(B16="","",K16/'1 Stammdaten'!$B$8)</f>
        <v/>
      </c>
      <c r="M16" s="15" t="n"/>
      <c r="N16" s="19">
        <f>IF(B16="","",IF(M16&lt;&gt;"",M16,H16*12*L16))</f>
        <v/>
      </c>
      <c r="O16" s="19">
        <f>IF(B16="","",INDEX('4 Verteilung'!$D$40:$W$40,A16))</f>
        <v/>
      </c>
      <c r="P16" s="19">
        <f>IF(B16="","",O16-N16)</f>
        <v/>
      </c>
    </row>
    <row r="17">
      <c r="A17" s="11" t="n">
        <v>10</v>
      </c>
      <c r="B17" s="12" t="n"/>
      <c r="C17" s="12" t="n"/>
      <c r="D17" s="13" t="n"/>
      <c r="E17" s="12" t="n"/>
      <c r="F17" s="14" t="n"/>
      <c r="G17" s="14" t="n"/>
      <c r="H17" s="15" t="n"/>
      <c r="I17" s="16" t="n"/>
      <c r="J17" s="17" t="n"/>
      <c r="K17" s="11">
        <f>IF(B17="","",MAX(0,MIN(IF(G17="",'1 Stammdaten'!$B$7,G17),'1 Stammdaten'!$B$7)-MAX(IF(F17="",'1 Stammdaten'!$B$6,F17),'1 Stammdaten'!$B$6)+1))</f>
        <v/>
      </c>
      <c r="L17" s="18">
        <f>IF(B17="","",K17/'1 Stammdaten'!$B$8)</f>
        <v/>
      </c>
      <c r="M17" s="15" t="n"/>
      <c r="N17" s="19">
        <f>IF(B17="","",IF(M17&lt;&gt;"",M17,H17*12*L17))</f>
        <v/>
      </c>
      <c r="O17" s="19">
        <f>IF(B17="","",INDEX('4 Verteilung'!$D$40:$W$40,A17))</f>
        <v/>
      </c>
      <c r="P17" s="19">
        <f>IF(B17="","",O17-N17)</f>
        <v/>
      </c>
    </row>
    <row r="18">
      <c r="A18" s="11" t="n">
        <v>11</v>
      </c>
      <c r="B18" s="12" t="n"/>
      <c r="C18" s="12" t="n"/>
      <c r="D18" s="13" t="n"/>
      <c r="E18" s="12" t="n"/>
      <c r="F18" s="14" t="n"/>
      <c r="G18" s="14" t="n"/>
      <c r="H18" s="15" t="n"/>
      <c r="I18" s="16" t="n"/>
      <c r="J18" s="17" t="n"/>
      <c r="K18" s="11">
        <f>IF(B18="","",MAX(0,MIN(IF(G18="",'1 Stammdaten'!$B$7,G18),'1 Stammdaten'!$B$7)-MAX(IF(F18="",'1 Stammdaten'!$B$6,F18),'1 Stammdaten'!$B$6)+1))</f>
        <v/>
      </c>
      <c r="L18" s="18">
        <f>IF(B18="","",K18/'1 Stammdaten'!$B$8)</f>
        <v/>
      </c>
      <c r="M18" s="15" t="n"/>
      <c r="N18" s="19">
        <f>IF(B18="","",IF(M18&lt;&gt;"",M18,H18*12*L18))</f>
        <v/>
      </c>
      <c r="O18" s="19">
        <f>IF(B18="","",INDEX('4 Verteilung'!$D$40:$W$40,A18))</f>
        <v/>
      </c>
      <c r="P18" s="19">
        <f>IF(B18="","",O18-N18)</f>
        <v/>
      </c>
    </row>
    <row r="19">
      <c r="A19" s="11" t="n">
        <v>12</v>
      </c>
      <c r="B19" s="12" t="n"/>
      <c r="C19" s="12" t="n"/>
      <c r="D19" s="13" t="n"/>
      <c r="E19" s="12" t="n"/>
      <c r="F19" s="14" t="n"/>
      <c r="G19" s="14" t="n"/>
      <c r="H19" s="15" t="n"/>
      <c r="I19" s="16" t="n"/>
      <c r="J19" s="17" t="n"/>
      <c r="K19" s="11">
        <f>IF(B19="","",MAX(0,MIN(IF(G19="",'1 Stammdaten'!$B$7,G19),'1 Stammdaten'!$B$7)-MAX(IF(F19="",'1 Stammdaten'!$B$6,F19),'1 Stammdaten'!$B$6)+1))</f>
        <v/>
      </c>
      <c r="L19" s="18">
        <f>IF(B19="","",K19/'1 Stammdaten'!$B$8)</f>
        <v/>
      </c>
      <c r="M19" s="15" t="n"/>
      <c r="N19" s="19">
        <f>IF(B19="","",IF(M19&lt;&gt;"",M19,H19*12*L19))</f>
        <v/>
      </c>
      <c r="O19" s="19">
        <f>IF(B19="","",INDEX('4 Verteilung'!$D$40:$W$40,A19))</f>
        <v/>
      </c>
      <c r="P19" s="19">
        <f>IF(B19="","",O19-N19)</f>
        <v/>
      </c>
    </row>
    <row r="20">
      <c r="A20" s="11" t="n">
        <v>13</v>
      </c>
      <c r="B20" s="12" t="n"/>
      <c r="C20" s="12" t="n"/>
      <c r="D20" s="13" t="n"/>
      <c r="E20" s="12" t="n"/>
      <c r="F20" s="14" t="n"/>
      <c r="G20" s="14" t="n"/>
      <c r="H20" s="15" t="n"/>
      <c r="I20" s="16" t="n"/>
      <c r="J20" s="17" t="n"/>
      <c r="K20" s="11">
        <f>IF(B20="","",MAX(0,MIN(IF(G20="",'1 Stammdaten'!$B$7,G20),'1 Stammdaten'!$B$7)-MAX(IF(F20="",'1 Stammdaten'!$B$6,F20),'1 Stammdaten'!$B$6)+1))</f>
        <v/>
      </c>
      <c r="L20" s="18">
        <f>IF(B20="","",K20/'1 Stammdaten'!$B$8)</f>
        <v/>
      </c>
      <c r="M20" s="15" t="n"/>
      <c r="N20" s="19">
        <f>IF(B20="","",IF(M20&lt;&gt;"",M20,H20*12*L20))</f>
        <v/>
      </c>
      <c r="O20" s="19">
        <f>IF(B20="","",INDEX('4 Verteilung'!$D$40:$W$40,A20))</f>
        <v/>
      </c>
      <c r="P20" s="19">
        <f>IF(B20="","",O20-N20)</f>
        <v/>
      </c>
    </row>
    <row r="21">
      <c r="A21" s="11" t="n">
        <v>14</v>
      </c>
      <c r="B21" s="12" t="n"/>
      <c r="C21" s="12" t="n"/>
      <c r="D21" s="13" t="n"/>
      <c r="E21" s="12" t="n"/>
      <c r="F21" s="14" t="n"/>
      <c r="G21" s="14" t="n"/>
      <c r="H21" s="15" t="n"/>
      <c r="I21" s="16" t="n"/>
      <c r="J21" s="17" t="n"/>
      <c r="K21" s="11">
        <f>IF(B21="","",MAX(0,MIN(IF(G21="",'1 Stammdaten'!$B$7,G21),'1 Stammdaten'!$B$7)-MAX(IF(F21="",'1 Stammdaten'!$B$6,F21),'1 Stammdaten'!$B$6)+1))</f>
        <v/>
      </c>
      <c r="L21" s="18">
        <f>IF(B21="","",K21/'1 Stammdaten'!$B$8)</f>
        <v/>
      </c>
      <c r="M21" s="15" t="n"/>
      <c r="N21" s="19">
        <f>IF(B21="","",IF(M21&lt;&gt;"",M21,H21*12*L21))</f>
        <v/>
      </c>
      <c r="O21" s="19">
        <f>IF(B21="","",INDEX('4 Verteilung'!$D$40:$W$40,A21))</f>
        <v/>
      </c>
      <c r="P21" s="19">
        <f>IF(B21="","",O21-N21)</f>
        <v/>
      </c>
    </row>
    <row r="22">
      <c r="A22" s="11" t="n">
        <v>15</v>
      </c>
      <c r="B22" s="12" t="n"/>
      <c r="C22" s="12" t="n"/>
      <c r="D22" s="13" t="n"/>
      <c r="E22" s="12" t="n"/>
      <c r="F22" s="14" t="n"/>
      <c r="G22" s="14" t="n"/>
      <c r="H22" s="15" t="n"/>
      <c r="I22" s="16" t="n"/>
      <c r="J22" s="17" t="n"/>
      <c r="K22" s="11">
        <f>IF(B22="","",MAX(0,MIN(IF(G22="",'1 Stammdaten'!$B$7,G22),'1 Stammdaten'!$B$7)-MAX(IF(F22="",'1 Stammdaten'!$B$6,F22),'1 Stammdaten'!$B$6)+1))</f>
        <v/>
      </c>
      <c r="L22" s="18">
        <f>IF(B22="","",K22/'1 Stammdaten'!$B$8)</f>
        <v/>
      </c>
      <c r="M22" s="15" t="n"/>
      <c r="N22" s="19">
        <f>IF(B22="","",IF(M22&lt;&gt;"",M22,H22*12*L22))</f>
        <v/>
      </c>
      <c r="O22" s="19">
        <f>IF(B22="","",INDEX('4 Verteilung'!$D$40:$W$40,A22))</f>
        <v/>
      </c>
      <c r="P22" s="19">
        <f>IF(B22="","",O22-N22)</f>
        <v/>
      </c>
    </row>
    <row r="23">
      <c r="A23" s="11" t="n">
        <v>16</v>
      </c>
      <c r="B23" s="12" t="n"/>
      <c r="C23" s="12" t="n"/>
      <c r="D23" s="13" t="n"/>
      <c r="E23" s="12" t="n"/>
      <c r="F23" s="14" t="n"/>
      <c r="G23" s="14" t="n"/>
      <c r="H23" s="15" t="n"/>
      <c r="I23" s="16" t="n"/>
      <c r="J23" s="17" t="n"/>
      <c r="K23" s="11">
        <f>IF(B23="","",MAX(0,MIN(IF(G23="",'1 Stammdaten'!$B$7,G23),'1 Stammdaten'!$B$7)-MAX(IF(F23="",'1 Stammdaten'!$B$6,F23),'1 Stammdaten'!$B$6)+1))</f>
        <v/>
      </c>
      <c r="L23" s="18">
        <f>IF(B23="","",K23/'1 Stammdaten'!$B$8)</f>
        <v/>
      </c>
      <c r="M23" s="15" t="n"/>
      <c r="N23" s="19">
        <f>IF(B23="","",IF(M23&lt;&gt;"",M23,H23*12*L23))</f>
        <v/>
      </c>
      <c r="O23" s="19">
        <f>IF(B23="","",INDEX('4 Verteilung'!$D$40:$W$40,A23))</f>
        <v/>
      </c>
      <c r="P23" s="19">
        <f>IF(B23="","",O23-N23)</f>
        <v/>
      </c>
    </row>
    <row r="24">
      <c r="A24" s="11" t="n">
        <v>17</v>
      </c>
      <c r="B24" s="12" t="n"/>
      <c r="C24" s="12" t="n"/>
      <c r="D24" s="13" t="n"/>
      <c r="E24" s="12" t="n"/>
      <c r="F24" s="14" t="n"/>
      <c r="G24" s="14" t="n"/>
      <c r="H24" s="15" t="n"/>
      <c r="I24" s="16" t="n"/>
      <c r="J24" s="17" t="n"/>
      <c r="K24" s="11">
        <f>IF(B24="","",MAX(0,MIN(IF(G24="",'1 Stammdaten'!$B$7,G24),'1 Stammdaten'!$B$7)-MAX(IF(F24="",'1 Stammdaten'!$B$6,F24),'1 Stammdaten'!$B$6)+1))</f>
        <v/>
      </c>
      <c r="L24" s="18">
        <f>IF(B24="","",K24/'1 Stammdaten'!$B$8)</f>
        <v/>
      </c>
      <c r="M24" s="15" t="n"/>
      <c r="N24" s="19">
        <f>IF(B24="","",IF(M24&lt;&gt;"",M24,H24*12*L24))</f>
        <v/>
      </c>
      <c r="O24" s="19">
        <f>IF(B24="","",INDEX('4 Verteilung'!$D$40:$W$40,A24))</f>
        <v/>
      </c>
      <c r="P24" s="19">
        <f>IF(B24="","",O24-N24)</f>
        <v/>
      </c>
    </row>
    <row r="25">
      <c r="A25" s="11" t="n">
        <v>18</v>
      </c>
      <c r="B25" s="12" t="n"/>
      <c r="C25" s="12" t="n"/>
      <c r="D25" s="13" t="n"/>
      <c r="E25" s="12" t="n"/>
      <c r="F25" s="14" t="n"/>
      <c r="G25" s="14" t="n"/>
      <c r="H25" s="15" t="n"/>
      <c r="I25" s="16" t="n"/>
      <c r="J25" s="17" t="n"/>
      <c r="K25" s="11">
        <f>IF(B25="","",MAX(0,MIN(IF(G25="",'1 Stammdaten'!$B$7,G25),'1 Stammdaten'!$B$7)-MAX(IF(F25="",'1 Stammdaten'!$B$6,F25),'1 Stammdaten'!$B$6)+1))</f>
        <v/>
      </c>
      <c r="L25" s="18">
        <f>IF(B25="","",K25/'1 Stammdaten'!$B$8)</f>
        <v/>
      </c>
      <c r="M25" s="15" t="n"/>
      <c r="N25" s="19">
        <f>IF(B25="","",IF(M25&lt;&gt;"",M25,H25*12*L25))</f>
        <v/>
      </c>
      <c r="O25" s="19">
        <f>IF(B25="","",INDEX('4 Verteilung'!$D$40:$W$40,A25))</f>
        <v/>
      </c>
      <c r="P25" s="19">
        <f>IF(B25="","",O25-N25)</f>
        <v/>
      </c>
    </row>
    <row r="26">
      <c r="A26" s="11" t="n">
        <v>19</v>
      </c>
      <c r="B26" s="12" t="n"/>
      <c r="C26" s="12" t="n"/>
      <c r="D26" s="13" t="n"/>
      <c r="E26" s="12" t="n"/>
      <c r="F26" s="14" t="n"/>
      <c r="G26" s="14" t="n"/>
      <c r="H26" s="15" t="n"/>
      <c r="I26" s="16" t="n"/>
      <c r="J26" s="17" t="n"/>
      <c r="K26" s="11">
        <f>IF(B26="","",MAX(0,MIN(IF(G26="",'1 Stammdaten'!$B$7,G26),'1 Stammdaten'!$B$7)-MAX(IF(F26="",'1 Stammdaten'!$B$6,F26),'1 Stammdaten'!$B$6)+1))</f>
        <v/>
      </c>
      <c r="L26" s="18">
        <f>IF(B26="","",K26/'1 Stammdaten'!$B$8)</f>
        <v/>
      </c>
      <c r="M26" s="15" t="n"/>
      <c r="N26" s="19">
        <f>IF(B26="","",IF(M26&lt;&gt;"",M26,H26*12*L26))</f>
        <v/>
      </c>
      <c r="O26" s="19">
        <f>IF(B26="","",INDEX('4 Verteilung'!$D$40:$W$40,A26))</f>
        <v/>
      </c>
      <c r="P26" s="19">
        <f>IF(B26="","",O26-N26)</f>
        <v/>
      </c>
    </row>
    <row r="27">
      <c r="A27" s="11" t="n">
        <v>20</v>
      </c>
      <c r="B27" s="12" t="n"/>
      <c r="C27" s="12" t="n"/>
      <c r="D27" s="13" t="n"/>
      <c r="E27" s="12" t="n"/>
      <c r="F27" s="14" t="n"/>
      <c r="G27" s="14" t="n"/>
      <c r="H27" s="15" t="n"/>
      <c r="I27" s="16" t="n"/>
      <c r="J27" s="17" t="n"/>
      <c r="K27" s="11">
        <f>IF(B27="","",MAX(0,MIN(IF(G27="",'1 Stammdaten'!$B$7,G27),'1 Stammdaten'!$B$7)-MAX(IF(F27="",'1 Stammdaten'!$B$6,F27),'1 Stammdaten'!$B$6)+1))</f>
        <v/>
      </c>
      <c r="L27" s="18">
        <f>IF(B27="","",K27/'1 Stammdaten'!$B$8)</f>
        <v/>
      </c>
      <c r="M27" s="15" t="n"/>
      <c r="N27" s="19">
        <f>IF(B27="","",IF(M27&lt;&gt;"",M27,H27*12*L27))</f>
        <v/>
      </c>
      <c r="O27" s="19">
        <f>IF(B27="","",INDEX('4 Verteilung'!$D$40:$W$40,A27))</f>
        <v/>
      </c>
      <c r="P27" s="19">
        <f>IF(B27="","",O27-N27)</f>
        <v/>
      </c>
    </row>
    <row r="29">
      <c r="B29" s="8" t="inlineStr">
        <is>
          <t>Summe</t>
        </is>
      </c>
      <c r="N29" s="20">
        <f>SUM(N8:N27)</f>
        <v/>
      </c>
      <c r="O29" s="20">
        <f>SUM(O8:O27)</f>
        <v/>
      </c>
      <c r="P29" s="20">
        <f>SUM(P8:P27)</f>
        <v/>
      </c>
    </row>
    <row r="31">
      <c r="A31" s="2" t="inlineStr">
        <is>
          <t>Vorauszahlungen angesetzt = Vorauszahlung je Monat × 12 × Zeitanteil, sofern in der Spalte davor kein tatsächlich gezahlter Betrag steht. Maßgeblich sind die tatsächlich geleisteten Zahlungen.</t>
        </is>
      </c>
    </row>
    <row r="32">
      <c r="A32" s="2" t="inlineStr">
        <is>
          <t>Positiver Wert in der letzten Spalte: Nachzahlung des Mieters. Negativer Wert: Guthaben des Mieters.</t>
        </is>
      </c>
    </row>
  </sheetData>
  <dataValidations count="1">
    <dataValidation sqref="E8:E27" showDropDown="0" showInputMessage="0" showErrorMessage="1" allowBlank="1" errorTitle="Personen" error="Bitte eine ganze Zahl eintragen." type="whole" operator="between">
      <formula1>0</formula1>
      <formula2>50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8" customWidth="1" min="4" max="4"/>
    <col width="40" customWidth="1" min="5" max="5"/>
  </cols>
  <sheetData>
    <row r="1">
      <c r="A1" s="1" t="inlineStr">
        <is>
          <t>Kosten des Abrechnungszeitraums</t>
        </is>
      </c>
    </row>
    <row r="2">
      <c r="A2" s="2" t="inlineStr">
        <is>
          <t>Gesamtkosten des Hauses je Kostenart. Umlagefähig sind nur Betriebskosten nach § 2 BetrKV, die der Mietvertrag nennt.</t>
        </is>
      </c>
    </row>
    <row r="4">
      <c r="A4" s="2" t="inlineStr">
        <is>
          <t>Zeilen ohne Betrag werden ignoriert. Verwaltungskosten und Instandhaltung dürfen nicht umgelegt werden und bleiben auf „nein“.</t>
        </is>
      </c>
    </row>
    <row r="6" ht="30" customHeight="1">
      <c r="A6" s="10" t="inlineStr">
        <is>
          <t>Kostenart</t>
        </is>
      </c>
      <c r="B6" s="10" t="inlineStr">
        <is>
          <t>Gesamtbetrag</t>
        </is>
      </c>
      <c r="C6" s="10" t="inlineStr">
        <is>
          <t>umlagefähig</t>
        </is>
      </c>
      <c r="D6" s="10" t="inlineStr">
        <is>
          <t>Umlageschlüssel</t>
        </is>
      </c>
      <c r="E6" s="10" t="inlineStr">
        <is>
          <t>Beleg-Nr. / Hinweis</t>
        </is>
      </c>
    </row>
    <row r="7">
      <c r="A7" s="12" t="inlineStr">
        <is>
          <t>Grundsteuer</t>
        </is>
      </c>
      <c r="B7" s="15" t="n">
        <v>780</v>
      </c>
      <c r="C7" s="12" t="inlineStr">
        <is>
          <t>ja</t>
        </is>
      </c>
      <c r="D7" s="12" t="inlineStr">
        <is>
          <t>Wohnfläche</t>
        </is>
      </c>
      <c r="E7" s="12" t="n"/>
    </row>
    <row r="8">
      <c r="A8" s="12" t="inlineStr">
        <is>
          <t>Wasserversorgung</t>
        </is>
      </c>
      <c r="B8" s="15" t="n">
        <v>760</v>
      </c>
      <c r="C8" s="12" t="inlineStr">
        <is>
          <t>ja</t>
        </is>
      </c>
      <c r="D8" s="12" t="inlineStr">
        <is>
          <t>Wasser</t>
        </is>
      </c>
      <c r="E8" s="12" t="n"/>
    </row>
    <row r="9">
      <c r="A9" s="12" t="inlineStr">
        <is>
          <t>Entwässerung</t>
        </is>
      </c>
      <c r="B9" s="15" t="n">
        <v>560</v>
      </c>
      <c r="C9" s="12" t="inlineStr">
        <is>
          <t>ja</t>
        </is>
      </c>
      <c r="D9" s="12" t="inlineStr">
        <is>
          <t>Wasser</t>
        </is>
      </c>
      <c r="E9" s="12" t="n"/>
    </row>
    <row r="10">
      <c r="A10" s="12" t="inlineStr">
        <is>
          <t>Heizung und Warmwasser</t>
        </is>
      </c>
      <c r="B10" s="15" t="n">
        <v>4200</v>
      </c>
      <c r="C10" s="12" t="inlineStr">
        <is>
          <t>ja</t>
        </is>
      </c>
      <c r="D10" s="12" t="inlineStr">
        <is>
          <t>Heizung</t>
        </is>
      </c>
      <c r="E10" s="12" t="n"/>
    </row>
    <row r="11">
      <c r="A11" s="12" t="inlineStr">
        <is>
          <t>Aufzug</t>
        </is>
      </c>
      <c r="B11" s="15" t="n"/>
      <c r="C11" s="12" t="inlineStr">
        <is>
          <t>ja</t>
        </is>
      </c>
      <c r="D11" s="12" t="inlineStr">
        <is>
          <t>Wohnfläche</t>
        </is>
      </c>
      <c r="E11" s="12" t="n"/>
    </row>
    <row r="12">
      <c r="A12" s="12" t="inlineStr">
        <is>
          <t>Straßenreinigung und Müllabfuhr</t>
        </is>
      </c>
      <c r="B12" s="15" t="n">
        <v>540</v>
      </c>
      <c r="C12" s="12" t="inlineStr">
        <is>
          <t>ja</t>
        </is>
      </c>
      <c r="D12" s="12" t="inlineStr">
        <is>
          <t>Personen</t>
        </is>
      </c>
      <c r="E12" s="12" t="n"/>
    </row>
    <row r="13">
      <c r="A13" s="12" t="inlineStr">
        <is>
          <t>Gebäudereinigung und Ungezieferbekämpfung</t>
        </is>
      </c>
      <c r="B13" s="15" t="n">
        <v>480</v>
      </c>
      <c r="C13" s="12" t="inlineStr">
        <is>
          <t>ja</t>
        </is>
      </c>
      <c r="D13" s="12" t="inlineStr">
        <is>
          <t>Wohnfläche</t>
        </is>
      </c>
      <c r="E13" s="12" t="n"/>
    </row>
    <row r="14">
      <c r="A14" s="12" t="inlineStr">
        <is>
          <t>Gartenpflege</t>
        </is>
      </c>
      <c r="B14" s="15" t="n"/>
      <c r="C14" s="12" t="inlineStr">
        <is>
          <t>ja</t>
        </is>
      </c>
      <c r="D14" s="12" t="inlineStr">
        <is>
          <t>Wohnfläche</t>
        </is>
      </c>
      <c r="E14" s="12" t="n"/>
    </row>
    <row r="15">
      <c r="A15" s="12" t="inlineStr">
        <is>
          <t>Beleuchtung (Allgemeinstrom)</t>
        </is>
      </c>
      <c r="B15" s="15" t="n"/>
      <c r="C15" s="12" t="inlineStr">
        <is>
          <t>ja</t>
        </is>
      </c>
      <c r="D15" s="12" t="inlineStr">
        <is>
          <t>Wohnfläche</t>
        </is>
      </c>
      <c r="E15" s="12" t="n"/>
    </row>
    <row r="16">
      <c r="A16" s="12" t="inlineStr">
        <is>
          <t>Schornsteinreinigung</t>
        </is>
      </c>
      <c r="B16" s="15" t="n"/>
      <c r="C16" s="12" t="inlineStr">
        <is>
          <t>ja</t>
        </is>
      </c>
      <c r="D16" s="12" t="inlineStr">
        <is>
          <t>Wohnfläche</t>
        </is>
      </c>
      <c r="E16" s="12" t="n"/>
    </row>
    <row r="17">
      <c r="A17" s="12" t="inlineStr">
        <is>
          <t>Sach- und Haftpflichtversicherung</t>
        </is>
      </c>
      <c r="B17" s="15" t="n">
        <v>1150</v>
      </c>
      <c r="C17" s="12" t="inlineStr">
        <is>
          <t>ja</t>
        </is>
      </c>
      <c r="D17" s="12" t="inlineStr">
        <is>
          <t>Wohnfläche</t>
        </is>
      </c>
      <c r="E17" s="12" t="n"/>
    </row>
    <row r="18">
      <c r="A18" s="12" t="inlineStr">
        <is>
          <t>Hauswart</t>
        </is>
      </c>
      <c r="B18" s="15" t="n"/>
      <c r="C18" s="12" t="inlineStr">
        <is>
          <t>ja</t>
        </is>
      </c>
      <c r="D18" s="12" t="inlineStr">
        <is>
          <t>Wohnfläche</t>
        </is>
      </c>
      <c r="E18" s="12" t="n"/>
    </row>
    <row r="19">
      <c r="A19" s="12" t="inlineStr">
        <is>
          <t>Gemeinschaftsantenne / Kabelanschluss</t>
        </is>
      </c>
      <c r="B19" s="15" t="n"/>
      <c r="C19" s="12" t="inlineStr">
        <is>
          <t>ja</t>
        </is>
      </c>
      <c r="D19" s="12" t="inlineStr">
        <is>
          <t>Einheiten</t>
        </is>
      </c>
      <c r="E19" s="12" t="n"/>
    </row>
    <row r="20">
      <c r="A20" s="12" t="inlineStr">
        <is>
          <t>Wäschepflege (Gemeinschaftswaschmaschine)</t>
        </is>
      </c>
      <c r="B20" s="15" t="n"/>
      <c r="C20" s="12" t="inlineStr">
        <is>
          <t>ja</t>
        </is>
      </c>
      <c r="D20" s="12" t="inlineStr">
        <is>
          <t>Einheiten</t>
        </is>
      </c>
      <c r="E20" s="12" t="n"/>
    </row>
    <row r="21">
      <c r="A21" s="12" t="inlineStr">
        <is>
          <t>Sonstige Betriebskosten (im Mietvertrag benannt)</t>
        </is>
      </c>
      <c r="B21" s="15" t="n"/>
      <c r="C21" s="12" t="inlineStr">
        <is>
          <t>ja</t>
        </is>
      </c>
      <c r="D21" s="12" t="inlineStr">
        <is>
          <t>Wohnfläche</t>
        </is>
      </c>
      <c r="E21" s="12" t="n"/>
    </row>
    <row r="22">
      <c r="A22" s="12" t="inlineStr">
        <is>
          <t>Verwaltungskosten</t>
        </is>
      </c>
      <c r="B22" s="15" t="n">
        <v>360</v>
      </c>
      <c r="C22" s="12" t="inlineStr">
        <is>
          <t>nein</t>
        </is>
      </c>
      <c r="D22" s="12" t="n"/>
      <c r="E22" s="12" t="n"/>
    </row>
    <row r="23">
      <c r="A23" s="12" t="inlineStr">
        <is>
          <t>Instandhaltung / Reparaturen</t>
        </is>
      </c>
      <c r="B23" s="15" t="n">
        <v>900</v>
      </c>
      <c r="C23" s="12" t="inlineStr">
        <is>
          <t>nein</t>
        </is>
      </c>
      <c r="D23" s="12" t="n"/>
      <c r="E23" s="12" t="n"/>
    </row>
    <row r="24">
      <c r="A24" s="12" t="n"/>
      <c r="B24" s="15" t="n"/>
      <c r="C24" s="12" t="n"/>
      <c r="D24" s="12" t="n"/>
      <c r="E24" s="12" t="n"/>
    </row>
    <row r="25">
      <c r="A25" s="12" t="n"/>
      <c r="B25" s="15" t="n"/>
      <c r="C25" s="12" t="n"/>
      <c r="D25" s="12" t="n"/>
      <c r="E25" s="12" t="n"/>
    </row>
    <row r="26">
      <c r="A26" s="12" t="n"/>
      <c r="B26" s="15" t="n"/>
      <c r="C26" s="12" t="n"/>
      <c r="D26" s="12" t="n"/>
      <c r="E26" s="12" t="n"/>
    </row>
    <row r="27">
      <c r="A27" s="12" t="n"/>
      <c r="B27" s="15" t="n"/>
      <c r="C27" s="12" t="n"/>
      <c r="D27" s="12" t="n"/>
      <c r="E27" s="12" t="n"/>
    </row>
    <row r="28">
      <c r="A28" s="12" t="n"/>
      <c r="B28" s="15" t="n"/>
      <c r="C28" s="12" t="n"/>
      <c r="D28" s="12" t="n"/>
      <c r="E28" s="12" t="n"/>
    </row>
    <row r="29">
      <c r="A29" s="12" t="n"/>
      <c r="B29" s="15" t="n"/>
      <c r="C29" s="12" t="n"/>
      <c r="D29" s="12" t="n"/>
      <c r="E29" s="12" t="n"/>
    </row>
    <row r="30">
      <c r="A30" s="12" t="n"/>
      <c r="B30" s="15" t="n"/>
      <c r="C30" s="12" t="n"/>
      <c r="D30" s="12" t="n"/>
      <c r="E30" s="12" t="n"/>
    </row>
    <row r="31">
      <c r="A31" s="12" t="n"/>
      <c r="B31" s="15" t="n"/>
      <c r="C31" s="12" t="n"/>
      <c r="D31" s="12" t="n"/>
      <c r="E31" s="12" t="n"/>
    </row>
    <row r="33">
      <c r="A33" s="8" t="inlineStr">
        <is>
          <t>Summe gesamt</t>
        </is>
      </c>
      <c r="B33" s="20">
        <f>SUM(B7:B31)</f>
        <v/>
      </c>
    </row>
    <row r="34">
      <c r="A34" s="8" t="inlineStr">
        <is>
          <t>davon umlagefähig</t>
        </is>
      </c>
      <c r="B34" s="20">
        <f>SUMIF(C7:C31,"ja",B7:B31)</f>
        <v/>
      </c>
    </row>
    <row r="35">
      <c r="A35" t="inlineStr">
        <is>
          <t>davon nicht umlagefähig</t>
        </is>
      </c>
      <c r="B35" s="21">
        <f>SUMIF(C7:C31,"nein",B7:B31)</f>
        <v/>
      </c>
    </row>
    <row r="37">
      <c r="A37" s="2" t="inlineStr">
        <is>
          <t>Schlüssel: Wohnfläche = nach m². Personen = nach Personenzahl und Wohndauer. Einheiten = je Wohnung gleich. Wasser = nach Wasserverbrauch. Heizung = Mischung aus Verbrauch und Wohnfläche nach Heizkostenverordnung.</t>
        </is>
      </c>
    </row>
  </sheetData>
  <dataValidations count="2">
    <dataValidation sqref="C7:C31" showDropDown="0" showInputMessage="0" showErrorMessage="0" allowBlank="1" type="list">
      <formula1>"ja,nein"</formula1>
    </dataValidation>
    <dataValidation sqref="D7:D31" showDropDown="0" showInputMessage="0" showErrorMessage="0" allowBlank="1" type="list">
      <formula1>"Wohnfläche,Personen,Einheiten,Heizung,Wasser"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42"/>
  <sheetViews>
    <sheetView workbookViewId="0">
      <pane xSplit="3" ySplit="14" topLeftCell="D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6" customWidth="1" min="24" max="24"/>
    <col width="20" customWidth="1" min="25" max="25"/>
  </cols>
  <sheetData>
    <row r="1">
      <c r="A1" s="1" t="inlineStr">
        <is>
          <t>Verteilung der Kosten auf die Mieter</t>
        </is>
      </c>
    </row>
    <row r="2">
      <c r="A2" s="2" t="inlineStr">
        <is>
          <t>Rechenblatt, nichts eintragen. Die nicht vermietete Zeit (Leerstand) bleibt beim Vermieter.</t>
        </is>
      </c>
    </row>
    <row r="5">
      <c r="A5" s="2" t="inlineStr">
        <is>
          <t>Nr.</t>
        </is>
      </c>
    </row>
    <row r="6">
      <c r="D6" s="2" t="n">
        <v>1</v>
      </c>
      <c r="E6" s="2" t="n">
        <v>2</v>
      </c>
      <c r="F6" s="2" t="n">
        <v>3</v>
      </c>
      <c r="G6" s="2" t="n">
        <v>4</v>
      </c>
      <c r="H6" s="2" t="n">
        <v>5</v>
      </c>
      <c r="I6" s="2" t="n">
        <v>6</v>
      </c>
      <c r="J6" s="2" t="n">
        <v>7</v>
      </c>
      <c r="K6" s="2" t="n">
        <v>8</v>
      </c>
      <c r="L6" s="2" t="n">
        <v>9</v>
      </c>
      <c r="M6" s="2" t="n">
        <v>10</v>
      </c>
      <c r="N6" s="2" t="n">
        <v>11</v>
      </c>
      <c r="O6" s="2" t="n">
        <v>12</v>
      </c>
      <c r="P6" s="2" t="n">
        <v>13</v>
      </c>
      <c r="Q6" s="2" t="n">
        <v>14</v>
      </c>
      <c r="R6" s="2" t="n">
        <v>15</v>
      </c>
      <c r="S6" s="2" t="n">
        <v>16</v>
      </c>
      <c r="T6" s="2" t="n">
        <v>17</v>
      </c>
      <c r="U6" s="2" t="n">
        <v>18</v>
      </c>
      <c r="V6" s="2" t="n">
        <v>19</v>
      </c>
      <c r="W6" s="2" t="n">
        <v>20</v>
      </c>
    </row>
    <row r="7">
      <c r="A7" s="22" t="inlineStr">
        <is>
          <t>Mieter</t>
        </is>
      </c>
      <c r="C7" s="22" t="inlineStr">
        <is>
          <t>Gesamt Haus</t>
        </is>
      </c>
      <c r="D7" s="23">
        <f>IF(INDEX('2 Mieter'!$B$8:$B$27,D$6)="","",INDEX('2 Mieter'!$B$8:$B$27,D$6))</f>
        <v/>
      </c>
      <c r="E7" s="23">
        <f>IF(INDEX('2 Mieter'!$B$8:$B$27,E$6)="","",INDEX('2 Mieter'!$B$8:$B$27,E$6))</f>
        <v/>
      </c>
      <c r="F7" s="23">
        <f>IF(INDEX('2 Mieter'!$B$8:$B$27,F$6)="","",INDEX('2 Mieter'!$B$8:$B$27,F$6))</f>
        <v/>
      </c>
      <c r="G7" s="23">
        <f>IF(INDEX('2 Mieter'!$B$8:$B$27,G$6)="","",INDEX('2 Mieter'!$B$8:$B$27,G$6))</f>
        <v/>
      </c>
      <c r="H7" s="23">
        <f>IF(INDEX('2 Mieter'!$B$8:$B$27,H$6)="","",INDEX('2 Mieter'!$B$8:$B$27,H$6))</f>
        <v/>
      </c>
      <c r="I7" s="23">
        <f>IF(INDEX('2 Mieter'!$B$8:$B$27,I$6)="","",INDEX('2 Mieter'!$B$8:$B$27,I$6))</f>
        <v/>
      </c>
      <c r="J7" s="23">
        <f>IF(INDEX('2 Mieter'!$B$8:$B$27,J$6)="","",INDEX('2 Mieter'!$B$8:$B$27,J$6))</f>
        <v/>
      </c>
      <c r="K7" s="23">
        <f>IF(INDEX('2 Mieter'!$B$8:$B$27,K$6)="","",INDEX('2 Mieter'!$B$8:$B$27,K$6))</f>
        <v/>
      </c>
      <c r="L7" s="23">
        <f>IF(INDEX('2 Mieter'!$B$8:$B$27,L$6)="","",INDEX('2 Mieter'!$B$8:$B$27,L$6))</f>
        <v/>
      </c>
      <c r="M7" s="23">
        <f>IF(INDEX('2 Mieter'!$B$8:$B$27,M$6)="","",INDEX('2 Mieter'!$B$8:$B$27,M$6))</f>
        <v/>
      </c>
      <c r="N7" s="23">
        <f>IF(INDEX('2 Mieter'!$B$8:$B$27,N$6)="","",INDEX('2 Mieter'!$B$8:$B$27,N$6))</f>
        <v/>
      </c>
      <c r="O7" s="23">
        <f>IF(INDEX('2 Mieter'!$B$8:$B$27,O$6)="","",INDEX('2 Mieter'!$B$8:$B$27,O$6))</f>
        <v/>
      </c>
      <c r="P7" s="23">
        <f>IF(INDEX('2 Mieter'!$B$8:$B$27,P$6)="","",INDEX('2 Mieter'!$B$8:$B$27,P$6))</f>
        <v/>
      </c>
      <c r="Q7" s="23">
        <f>IF(INDEX('2 Mieter'!$B$8:$B$27,Q$6)="","",INDEX('2 Mieter'!$B$8:$B$27,Q$6))</f>
        <v/>
      </c>
      <c r="R7" s="23">
        <f>IF(INDEX('2 Mieter'!$B$8:$B$27,R$6)="","",INDEX('2 Mieter'!$B$8:$B$27,R$6))</f>
        <v/>
      </c>
      <c r="S7" s="23">
        <f>IF(INDEX('2 Mieter'!$B$8:$B$27,S$6)="","",INDEX('2 Mieter'!$B$8:$B$27,S$6))</f>
        <v/>
      </c>
      <c r="T7" s="23">
        <f>IF(INDEX('2 Mieter'!$B$8:$B$27,T$6)="","",INDEX('2 Mieter'!$B$8:$B$27,T$6))</f>
        <v/>
      </c>
      <c r="U7" s="23">
        <f>IF(INDEX('2 Mieter'!$B$8:$B$27,U$6)="","",INDEX('2 Mieter'!$B$8:$B$27,U$6))</f>
        <v/>
      </c>
      <c r="V7" s="23">
        <f>IF(INDEX('2 Mieter'!$B$8:$B$27,V$6)="","",INDEX('2 Mieter'!$B$8:$B$27,V$6))</f>
        <v/>
      </c>
      <c r="W7" s="23">
        <f>IF(INDEX('2 Mieter'!$B$8:$B$27,W$6)="","",INDEX('2 Mieter'!$B$8:$B$27,W$6))</f>
        <v/>
      </c>
    </row>
    <row r="8">
      <c r="A8" t="inlineStr">
        <is>
          <t>Wohnfläche (m², zeitanteilig)</t>
        </is>
      </c>
      <c r="C8" s="24">
        <f>'1 Stammdaten'!B12</f>
        <v/>
      </c>
      <c r="D8" s="24">
        <f>IF(D$7="",0,INDEX('2 Mieter'!$D$8:$D$27,D$6)*INDEX('2 Mieter'!$L$8:$L$27,D$6))</f>
        <v/>
      </c>
      <c r="E8" s="24">
        <f>IF(E$7="",0,INDEX('2 Mieter'!$D$8:$D$27,E$6)*INDEX('2 Mieter'!$L$8:$L$27,E$6))</f>
        <v/>
      </c>
      <c r="F8" s="24">
        <f>IF(F$7="",0,INDEX('2 Mieter'!$D$8:$D$27,F$6)*INDEX('2 Mieter'!$L$8:$L$27,F$6))</f>
        <v/>
      </c>
      <c r="G8" s="24">
        <f>IF(G$7="",0,INDEX('2 Mieter'!$D$8:$D$27,G$6)*INDEX('2 Mieter'!$L$8:$L$27,G$6))</f>
        <v/>
      </c>
      <c r="H8" s="24">
        <f>IF(H$7="",0,INDEX('2 Mieter'!$D$8:$D$27,H$6)*INDEX('2 Mieter'!$L$8:$L$27,H$6))</f>
        <v/>
      </c>
      <c r="I8" s="24">
        <f>IF(I$7="",0,INDEX('2 Mieter'!$D$8:$D$27,I$6)*INDEX('2 Mieter'!$L$8:$L$27,I$6))</f>
        <v/>
      </c>
      <c r="J8" s="24">
        <f>IF(J$7="",0,INDEX('2 Mieter'!$D$8:$D$27,J$6)*INDEX('2 Mieter'!$L$8:$L$27,J$6))</f>
        <v/>
      </c>
      <c r="K8" s="24">
        <f>IF(K$7="",0,INDEX('2 Mieter'!$D$8:$D$27,K$6)*INDEX('2 Mieter'!$L$8:$L$27,K$6))</f>
        <v/>
      </c>
      <c r="L8" s="24">
        <f>IF(L$7="",0,INDEX('2 Mieter'!$D$8:$D$27,L$6)*INDEX('2 Mieter'!$L$8:$L$27,L$6))</f>
        <v/>
      </c>
      <c r="M8" s="24">
        <f>IF(M$7="",0,INDEX('2 Mieter'!$D$8:$D$27,M$6)*INDEX('2 Mieter'!$L$8:$L$27,M$6))</f>
        <v/>
      </c>
      <c r="N8" s="24">
        <f>IF(N$7="",0,INDEX('2 Mieter'!$D$8:$D$27,N$6)*INDEX('2 Mieter'!$L$8:$L$27,N$6))</f>
        <v/>
      </c>
      <c r="O8" s="24">
        <f>IF(O$7="",0,INDEX('2 Mieter'!$D$8:$D$27,O$6)*INDEX('2 Mieter'!$L$8:$L$27,O$6))</f>
        <v/>
      </c>
      <c r="P8" s="24">
        <f>IF(P$7="",0,INDEX('2 Mieter'!$D$8:$D$27,P$6)*INDEX('2 Mieter'!$L$8:$L$27,P$6))</f>
        <v/>
      </c>
      <c r="Q8" s="24">
        <f>IF(Q$7="",0,INDEX('2 Mieter'!$D$8:$D$27,Q$6)*INDEX('2 Mieter'!$L$8:$L$27,Q$6))</f>
        <v/>
      </c>
      <c r="R8" s="24">
        <f>IF(R$7="",0,INDEX('2 Mieter'!$D$8:$D$27,R$6)*INDEX('2 Mieter'!$L$8:$L$27,R$6))</f>
        <v/>
      </c>
      <c r="S8" s="24">
        <f>IF(S$7="",0,INDEX('2 Mieter'!$D$8:$D$27,S$6)*INDEX('2 Mieter'!$L$8:$L$27,S$6))</f>
        <v/>
      </c>
      <c r="T8" s="24">
        <f>IF(T$7="",0,INDEX('2 Mieter'!$D$8:$D$27,T$6)*INDEX('2 Mieter'!$L$8:$L$27,T$6))</f>
        <v/>
      </c>
      <c r="U8" s="24">
        <f>IF(U$7="",0,INDEX('2 Mieter'!$D$8:$D$27,U$6)*INDEX('2 Mieter'!$L$8:$L$27,U$6))</f>
        <v/>
      </c>
      <c r="V8" s="24">
        <f>IF(V$7="",0,INDEX('2 Mieter'!$D$8:$D$27,V$6)*INDEX('2 Mieter'!$L$8:$L$27,V$6))</f>
        <v/>
      </c>
      <c r="W8" s="24">
        <f>IF(W$7="",0,INDEX('2 Mieter'!$D$8:$D$27,W$6)*INDEX('2 Mieter'!$L$8:$L$27,W$6))</f>
        <v/>
      </c>
    </row>
    <row r="9">
      <c r="A9" t="inlineStr">
        <is>
          <t>Personen (zeitanteilig)</t>
        </is>
      </c>
      <c r="C9" s="24">
        <f>SUM(D9:W9)</f>
        <v/>
      </c>
      <c r="D9" s="24">
        <f>IF(D$7="",0,INDEX('2 Mieter'!$E$8:$E$27,D$6)*INDEX('2 Mieter'!$L$8:$L$27,D$6))</f>
        <v/>
      </c>
      <c r="E9" s="24">
        <f>IF(E$7="",0,INDEX('2 Mieter'!$E$8:$E$27,E$6)*INDEX('2 Mieter'!$L$8:$L$27,E$6))</f>
        <v/>
      </c>
      <c r="F9" s="24">
        <f>IF(F$7="",0,INDEX('2 Mieter'!$E$8:$E$27,F$6)*INDEX('2 Mieter'!$L$8:$L$27,F$6))</f>
        <v/>
      </c>
      <c r="G9" s="24">
        <f>IF(G$7="",0,INDEX('2 Mieter'!$E$8:$E$27,G$6)*INDEX('2 Mieter'!$L$8:$L$27,G$6))</f>
        <v/>
      </c>
      <c r="H9" s="24">
        <f>IF(H$7="",0,INDEX('2 Mieter'!$E$8:$E$27,H$6)*INDEX('2 Mieter'!$L$8:$L$27,H$6))</f>
        <v/>
      </c>
      <c r="I9" s="24">
        <f>IF(I$7="",0,INDEX('2 Mieter'!$E$8:$E$27,I$6)*INDEX('2 Mieter'!$L$8:$L$27,I$6))</f>
        <v/>
      </c>
      <c r="J9" s="24">
        <f>IF(J$7="",0,INDEX('2 Mieter'!$E$8:$E$27,J$6)*INDEX('2 Mieter'!$L$8:$L$27,J$6))</f>
        <v/>
      </c>
      <c r="K9" s="24">
        <f>IF(K$7="",0,INDEX('2 Mieter'!$E$8:$E$27,K$6)*INDEX('2 Mieter'!$L$8:$L$27,K$6))</f>
        <v/>
      </c>
      <c r="L9" s="24">
        <f>IF(L$7="",0,INDEX('2 Mieter'!$E$8:$E$27,L$6)*INDEX('2 Mieter'!$L$8:$L$27,L$6))</f>
        <v/>
      </c>
      <c r="M9" s="24">
        <f>IF(M$7="",0,INDEX('2 Mieter'!$E$8:$E$27,M$6)*INDEX('2 Mieter'!$L$8:$L$27,M$6))</f>
        <v/>
      </c>
      <c r="N9" s="24">
        <f>IF(N$7="",0,INDEX('2 Mieter'!$E$8:$E$27,N$6)*INDEX('2 Mieter'!$L$8:$L$27,N$6))</f>
        <v/>
      </c>
      <c r="O9" s="24">
        <f>IF(O$7="",0,INDEX('2 Mieter'!$E$8:$E$27,O$6)*INDEX('2 Mieter'!$L$8:$L$27,O$6))</f>
        <v/>
      </c>
      <c r="P9" s="24">
        <f>IF(P$7="",0,INDEX('2 Mieter'!$E$8:$E$27,P$6)*INDEX('2 Mieter'!$L$8:$L$27,P$6))</f>
        <v/>
      </c>
      <c r="Q9" s="24">
        <f>IF(Q$7="",0,INDEX('2 Mieter'!$E$8:$E$27,Q$6)*INDEX('2 Mieter'!$L$8:$L$27,Q$6))</f>
        <v/>
      </c>
      <c r="R9" s="24">
        <f>IF(R$7="",0,INDEX('2 Mieter'!$E$8:$E$27,R$6)*INDEX('2 Mieter'!$L$8:$L$27,R$6))</f>
        <v/>
      </c>
      <c r="S9" s="24">
        <f>IF(S$7="",0,INDEX('2 Mieter'!$E$8:$E$27,S$6)*INDEX('2 Mieter'!$L$8:$L$27,S$6))</f>
        <v/>
      </c>
      <c r="T9" s="24">
        <f>IF(T$7="",0,INDEX('2 Mieter'!$E$8:$E$27,T$6)*INDEX('2 Mieter'!$L$8:$L$27,T$6))</f>
        <v/>
      </c>
      <c r="U9" s="24">
        <f>IF(U$7="",0,INDEX('2 Mieter'!$E$8:$E$27,U$6)*INDEX('2 Mieter'!$L$8:$L$27,U$6))</f>
        <v/>
      </c>
      <c r="V9" s="24">
        <f>IF(V$7="",0,INDEX('2 Mieter'!$E$8:$E$27,V$6)*INDEX('2 Mieter'!$L$8:$L$27,V$6))</f>
        <v/>
      </c>
      <c r="W9" s="24">
        <f>IF(W$7="",0,INDEX('2 Mieter'!$E$8:$E$27,W$6)*INDEX('2 Mieter'!$L$8:$L$27,W$6))</f>
        <v/>
      </c>
    </row>
    <row r="10">
      <c r="A10" t="inlineStr">
        <is>
          <t>Einheiten (zeitanteilig)</t>
        </is>
      </c>
      <c r="C10" s="24">
        <f>'1 Stammdaten'!B13</f>
        <v/>
      </c>
      <c r="D10" s="24">
        <f>IF(D$7="",0,INDEX('2 Mieter'!$L$8:$L$27,D$6))</f>
        <v/>
      </c>
      <c r="E10" s="24">
        <f>IF(E$7="",0,INDEX('2 Mieter'!$L$8:$L$27,E$6))</f>
        <v/>
      </c>
      <c r="F10" s="24">
        <f>IF(F$7="",0,INDEX('2 Mieter'!$L$8:$L$27,F$6))</f>
        <v/>
      </c>
      <c r="G10" s="24">
        <f>IF(G$7="",0,INDEX('2 Mieter'!$L$8:$L$27,G$6))</f>
        <v/>
      </c>
      <c r="H10" s="24">
        <f>IF(H$7="",0,INDEX('2 Mieter'!$L$8:$L$27,H$6))</f>
        <v/>
      </c>
      <c r="I10" s="24">
        <f>IF(I$7="",0,INDEX('2 Mieter'!$L$8:$L$27,I$6))</f>
        <v/>
      </c>
      <c r="J10" s="24">
        <f>IF(J$7="",0,INDEX('2 Mieter'!$L$8:$L$27,J$6))</f>
        <v/>
      </c>
      <c r="K10" s="24">
        <f>IF(K$7="",0,INDEX('2 Mieter'!$L$8:$L$27,K$6))</f>
        <v/>
      </c>
      <c r="L10" s="24">
        <f>IF(L$7="",0,INDEX('2 Mieter'!$L$8:$L$27,L$6))</f>
        <v/>
      </c>
      <c r="M10" s="24">
        <f>IF(M$7="",0,INDEX('2 Mieter'!$L$8:$L$27,M$6))</f>
        <v/>
      </c>
      <c r="N10" s="24">
        <f>IF(N$7="",0,INDEX('2 Mieter'!$L$8:$L$27,N$6))</f>
        <v/>
      </c>
      <c r="O10" s="24">
        <f>IF(O$7="",0,INDEX('2 Mieter'!$L$8:$L$27,O$6))</f>
        <v/>
      </c>
      <c r="P10" s="24">
        <f>IF(P$7="",0,INDEX('2 Mieter'!$L$8:$L$27,P$6))</f>
        <v/>
      </c>
      <c r="Q10" s="24">
        <f>IF(Q$7="",0,INDEX('2 Mieter'!$L$8:$L$27,Q$6))</f>
        <v/>
      </c>
      <c r="R10" s="24">
        <f>IF(R$7="",0,INDEX('2 Mieter'!$L$8:$L$27,R$6))</f>
        <v/>
      </c>
      <c r="S10" s="24">
        <f>IF(S$7="",0,INDEX('2 Mieter'!$L$8:$L$27,S$6))</f>
        <v/>
      </c>
      <c r="T10" s="24">
        <f>IF(T$7="",0,INDEX('2 Mieter'!$L$8:$L$27,T$6))</f>
        <v/>
      </c>
      <c r="U10" s="24">
        <f>IF(U$7="",0,INDEX('2 Mieter'!$L$8:$L$27,U$6))</f>
        <v/>
      </c>
      <c r="V10" s="24">
        <f>IF(V$7="",0,INDEX('2 Mieter'!$L$8:$L$27,V$6))</f>
        <v/>
      </c>
      <c r="W10" s="24">
        <f>IF(W$7="",0,INDEX('2 Mieter'!$L$8:$L$27,W$6))</f>
        <v/>
      </c>
    </row>
    <row r="11">
      <c r="A11" t="inlineStr">
        <is>
          <t>Verbrauch Heizung/Warmwasser</t>
        </is>
      </c>
      <c r="C11" s="24">
        <f>'1 Stammdaten'!B14</f>
        <v/>
      </c>
      <c r="D11" s="24">
        <f>IF(D$7="",0,INDEX('2 Mieter'!$I$8:$I$27,D$6))</f>
        <v/>
      </c>
      <c r="E11" s="24">
        <f>IF(E$7="",0,INDEX('2 Mieter'!$I$8:$I$27,E$6))</f>
        <v/>
      </c>
      <c r="F11" s="24">
        <f>IF(F$7="",0,INDEX('2 Mieter'!$I$8:$I$27,F$6))</f>
        <v/>
      </c>
      <c r="G11" s="24">
        <f>IF(G$7="",0,INDEX('2 Mieter'!$I$8:$I$27,G$6))</f>
        <v/>
      </c>
      <c r="H11" s="24">
        <f>IF(H$7="",0,INDEX('2 Mieter'!$I$8:$I$27,H$6))</f>
        <v/>
      </c>
      <c r="I11" s="24">
        <f>IF(I$7="",0,INDEX('2 Mieter'!$I$8:$I$27,I$6))</f>
        <v/>
      </c>
      <c r="J11" s="24">
        <f>IF(J$7="",0,INDEX('2 Mieter'!$I$8:$I$27,J$6))</f>
        <v/>
      </c>
      <c r="K11" s="24">
        <f>IF(K$7="",0,INDEX('2 Mieter'!$I$8:$I$27,K$6))</f>
        <v/>
      </c>
      <c r="L11" s="24">
        <f>IF(L$7="",0,INDEX('2 Mieter'!$I$8:$I$27,L$6))</f>
        <v/>
      </c>
      <c r="M11" s="24">
        <f>IF(M$7="",0,INDEX('2 Mieter'!$I$8:$I$27,M$6))</f>
        <v/>
      </c>
      <c r="N11" s="24">
        <f>IF(N$7="",0,INDEX('2 Mieter'!$I$8:$I$27,N$6))</f>
        <v/>
      </c>
      <c r="O11" s="24">
        <f>IF(O$7="",0,INDEX('2 Mieter'!$I$8:$I$27,O$6))</f>
        <v/>
      </c>
      <c r="P11" s="24">
        <f>IF(P$7="",0,INDEX('2 Mieter'!$I$8:$I$27,P$6))</f>
        <v/>
      </c>
      <c r="Q11" s="24">
        <f>IF(Q$7="",0,INDEX('2 Mieter'!$I$8:$I$27,Q$6))</f>
        <v/>
      </c>
      <c r="R11" s="24">
        <f>IF(R$7="",0,INDEX('2 Mieter'!$I$8:$I$27,R$6))</f>
        <v/>
      </c>
      <c r="S11" s="24">
        <f>IF(S$7="",0,INDEX('2 Mieter'!$I$8:$I$27,S$6))</f>
        <v/>
      </c>
      <c r="T11" s="24">
        <f>IF(T$7="",0,INDEX('2 Mieter'!$I$8:$I$27,T$6))</f>
        <v/>
      </c>
      <c r="U11" s="24">
        <f>IF(U$7="",0,INDEX('2 Mieter'!$I$8:$I$27,U$6))</f>
        <v/>
      </c>
      <c r="V11" s="24">
        <f>IF(V$7="",0,INDEX('2 Mieter'!$I$8:$I$27,V$6))</f>
        <v/>
      </c>
      <c r="W11" s="24">
        <f>IF(W$7="",0,INDEX('2 Mieter'!$I$8:$I$27,W$6))</f>
        <v/>
      </c>
    </row>
    <row r="12">
      <c r="A12" t="inlineStr">
        <is>
          <t>Verbrauch Wasser (m³)</t>
        </is>
      </c>
      <c r="C12" s="24">
        <f>'1 Stammdaten'!B15</f>
        <v/>
      </c>
      <c r="D12" s="24">
        <f>IF(D$7="",0,INDEX('2 Mieter'!$J$8:$J$27,D$6))</f>
        <v/>
      </c>
      <c r="E12" s="24">
        <f>IF(E$7="",0,INDEX('2 Mieter'!$J$8:$J$27,E$6))</f>
        <v/>
      </c>
      <c r="F12" s="24">
        <f>IF(F$7="",0,INDEX('2 Mieter'!$J$8:$J$27,F$6))</f>
        <v/>
      </c>
      <c r="G12" s="24">
        <f>IF(G$7="",0,INDEX('2 Mieter'!$J$8:$J$27,G$6))</f>
        <v/>
      </c>
      <c r="H12" s="24">
        <f>IF(H$7="",0,INDEX('2 Mieter'!$J$8:$J$27,H$6))</f>
        <v/>
      </c>
      <c r="I12" s="24">
        <f>IF(I$7="",0,INDEX('2 Mieter'!$J$8:$J$27,I$6))</f>
        <v/>
      </c>
      <c r="J12" s="24">
        <f>IF(J$7="",0,INDEX('2 Mieter'!$J$8:$J$27,J$6))</f>
        <v/>
      </c>
      <c r="K12" s="24">
        <f>IF(K$7="",0,INDEX('2 Mieter'!$J$8:$J$27,K$6))</f>
        <v/>
      </c>
      <c r="L12" s="24">
        <f>IF(L$7="",0,INDEX('2 Mieter'!$J$8:$J$27,L$6))</f>
        <v/>
      </c>
      <c r="M12" s="24">
        <f>IF(M$7="",0,INDEX('2 Mieter'!$J$8:$J$27,M$6))</f>
        <v/>
      </c>
      <c r="N12" s="24">
        <f>IF(N$7="",0,INDEX('2 Mieter'!$J$8:$J$27,N$6))</f>
        <v/>
      </c>
      <c r="O12" s="24">
        <f>IF(O$7="",0,INDEX('2 Mieter'!$J$8:$J$27,O$6))</f>
        <v/>
      </c>
      <c r="P12" s="24">
        <f>IF(P$7="",0,INDEX('2 Mieter'!$J$8:$J$27,P$6))</f>
        <v/>
      </c>
      <c r="Q12" s="24">
        <f>IF(Q$7="",0,INDEX('2 Mieter'!$J$8:$J$27,Q$6))</f>
        <v/>
      </c>
      <c r="R12" s="24">
        <f>IF(R$7="",0,INDEX('2 Mieter'!$J$8:$J$27,R$6))</f>
        <v/>
      </c>
      <c r="S12" s="24">
        <f>IF(S$7="",0,INDEX('2 Mieter'!$J$8:$J$27,S$6))</f>
        <v/>
      </c>
      <c r="T12" s="24">
        <f>IF(T$7="",0,INDEX('2 Mieter'!$J$8:$J$27,T$6))</f>
        <v/>
      </c>
      <c r="U12" s="24">
        <f>IF(U$7="",0,INDEX('2 Mieter'!$J$8:$J$27,U$6))</f>
        <v/>
      </c>
      <c r="V12" s="24">
        <f>IF(V$7="",0,INDEX('2 Mieter'!$J$8:$J$27,V$6))</f>
        <v/>
      </c>
      <c r="W12" s="24">
        <f>IF(W$7="",0,INDEX('2 Mieter'!$J$8:$J$27,W$6))</f>
        <v/>
      </c>
    </row>
    <row r="13">
      <c r="A13" s="2" t="inlineStr">
        <is>
          <t>Bei Personen ist die Gesamtgröße die Summe der Personenanteile. Bei Fläche, Einheiten und Verbrauch gelten die Angaben aus Blatt 1.</t>
        </is>
      </c>
    </row>
    <row r="14" ht="32" customHeight="1">
      <c r="A14" s="10" t="inlineStr">
        <is>
          <t>Kostenart</t>
        </is>
      </c>
      <c r="B14" s="10" t="inlineStr">
        <is>
          <t>Schlüssel</t>
        </is>
      </c>
      <c r="C14" s="10" t="inlineStr">
        <is>
          <t>Gesamtkosten (umlagefähig)</t>
        </is>
      </c>
      <c r="D14" s="10">
        <f>D$7</f>
        <v/>
      </c>
      <c r="E14" s="10">
        <f>E$7</f>
        <v/>
      </c>
      <c r="F14" s="10">
        <f>F$7</f>
        <v/>
      </c>
      <c r="G14" s="10">
        <f>G$7</f>
        <v/>
      </c>
      <c r="H14" s="10">
        <f>H$7</f>
        <v/>
      </c>
      <c r="I14" s="10">
        <f>I$7</f>
        <v/>
      </c>
      <c r="J14" s="10">
        <f>J$7</f>
        <v/>
      </c>
      <c r="K14" s="10">
        <f>K$7</f>
        <v/>
      </c>
      <c r="L14" s="10">
        <f>L$7</f>
        <v/>
      </c>
      <c r="M14" s="10">
        <f>M$7</f>
        <v/>
      </c>
      <c r="N14" s="10">
        <f>N$7</f>
        <v/>
      </c>
      <c r="O14" s="10">
        <f>O$7</f>
        <v/>
      </c>
      <c r="P14" s="10">
        <f>P$7</f>
        <v/>
      </c>
      <c r="Q14" s="10">
        <f>Q$7</f>
        <v/>
      </c>
      <c r="R14" s="10">
        <f>R$7</f>
        <v/>
      </c>
      <c r="S14" s="10">
        <f>S$7</f>
        <v/>
      </c>
      <c r="T14" s="10">
        <f>T$7</f>
        <v/>
      </c>
      <c r="U14" s="10">
        <f>U$7</f>
        <v/>
      </c>
      <c r="V14" s="10">
        <f>V$7</f>
        <v/>
      </c>
      <c r="W14" s="10">
        <f>W$7</f>
        <v/>
      </c>
      <c r="X14" s="10" t="inlineStr">
        <is>
          <t>Summe Mieter</t>
        </is>
      </c>
      <c r="Y14" s="10" t="inlineStr">
        <is>
          <t>Vermieter (Leerstand)</t>
        </is>
      </c>
    </row>
    <row r="15">
      <c r="A15" s="11">
        <f>IF('3 Kosten'!A7="","",'3 Kosten'!A7)</f>
        <v/>
      </c>
      <c r="B15" s="11">
        <f>IF('3 Kosten'!D7="","",'3 Kosten'!D7)</f>
        <v/>
      </c>
      <c r="C15" s="19">
        <f>IF(AND('3 Kosten'!C7="ja",'3 Kosten'!B7&lt;&gt;""),'3 Kosten'!B7,0)</f>
        <v/>
      </c>
      <c r="D15" s="19">
        <f>IF(OR($C15=0,D$7=""),0,IFERROR(ROUND($C15*IF($B15="Wohnfläche",D$8/$C$8,IF($B15="Personen",D$9/$C$9,IF($B15="Einheiten",D$10/$C$10,IF($B15="Wasser",D$12/$C$12,IF($B15="Heizung",'1 Stammdaten'!$B$16/100*D$11/$C$11+(1-'1 Stammdaten'!$B$16/100)*D$8/$C$8,0))))),2),0))</f>
        <v/>
      </c>
      <c r="E15" s="19">
        <f>IF(OR($C15=0,E$7=""),0,IFERROR(ROUND($C15*IF($B15="Wohnfläche",E$8/$C$8,IF($B15="Personen",E$9/$C$9,IF($B15="Einheiten",E$10/$C$10,IF($B15="Wasser",E$12/$C$12,IF($B15="Heizung",'1 Stammdaten'!$B$16/100*E$11/$C$11+(1-'1 Stammdaten'!$B$16/100)*E$8/$C$8,0))))),2),0))</f>
        <v/>
      </c>
      <c r="F15" s="19">
        <f>IF(OR($C15=0,F$7=""),0,IFERROR(ROUND($C15*IF($B15="Wohnfläche",F$8/$C$8,IF($B15="Personen",F$9/$C$9,IF($B15="Einheiten",F$10/$C$10,IF($B15="Wasser",F$12/$C$12,IF($B15="Heizung",'1 Stammdaten'!$B$16/100*F$11/$C$11+(1-'1 Stammdaten'!$B$16/100)*F$8/$C$8,0))))),2),0))</f>
        <v/>
      </c>
      <c r="G15" s="19">
        <f>IF(OR($C15=0,G$7=""),0,IFERROR(ROUND($C15*IF($B15="Wohnfläche",G$8/$C$8,IF($B15="Personen",G$9/$C$9,IF($B15="Einheiten",G$10/$C$10,IF($B15="Wasser",G$12/$C$12,IF($B15="Heizung",'1 Stammdaten'!$B$16/100*G$11/$C$11+(1-'1 Stammdaten'!$B$16/100)*G$8/$C$8,0))))),2),0))</f>
        <v/>
      </c>
      <c r="H15" s="19">
        <f>IF(OR($C15=0,H$7=""),0,IFERROR(ROUND($C15*IF($B15="Wohnfläche",H$8/$C$8,IF($B15="Personen",H$9/$C$9,IF($B15="Einheiten",H$10/$C$10,IF($B15="Wasser",H$12/$C$12,IF($B15="Heizung",'1 Stammdaten'!$B$16/100*H$11/$C$11+(1-'1 Stammdaten'!$B$16/100)*H$8/$C$8,0))))),2),0))</f>
        <v/>
      </c>
      <c r="I15" s="19">
        <f>IF(OR($C15=0,I$7=""),0,IFERROR(ROUND($C15*IF($B15="Wohnfläche",I$8/$C$8,IF($B15="Personen",I$9/$C$9,IF($B15="Einheiten",I$10/$C$10,IF($B15="Wasser",I$12/$C$12,IF($B15="Heizung",'1 Stammdaten'!$B$16/100*I$11/$C$11+(1-'1 Stammdaten'!$B$16/100)*I$8/$C$8,0))))),2),0))</f>
        <v/>
      </c>
      <c r="J15" s="19">
        <f>IF(OR($C15=0,J$7=""),0,IFERROR(ROUND($C15*IF($B15="Wohnfläche",J$8/$C$8,IF($B15="Personen",J$9/$C$9,IF($B15="Einheiten",J$10/$C$10,IF($B15="Wasser",J$12/$C$12,IF($B15="Heizung",'1 Stammdaten'!$B$16/100*J$11/$C$11+(1-'1 Stammdaten'!$B$16/100)*J$8/$C$8,0))))),2),0))</f>
        <v/>
      </c>
      <c r="K15" s="19">
        <f>IF(OR($C15=0,K$7=""),0,IFERROR(ROUND($C15*IF($B15="Wohnfläche",K$8/$C$8,IF($B15="Personen",K$9/$C$9,IF($B15="Einheiten",K$10/$C$10,IF($B15="Wasser",K$12/$C$12,IF($B15="Heizung",'1 Stammdaten'!$B$16/100*K$11/$C$11+(1-'1 Stammdaten'!$B$16/100)*K$8/$C$8,0))))),2),0))</f>
        <v/>
      </c>
      <c r="L15" s="19">
        <f>IF(OR($C15=0,L$7=""),0,IFERROR(ROUND($C15*IF($B15="Wohnfläche",L$8/$C$8,IF($B15="Personen",L$9/$C$9,IF($B15="Einheiten",L$10/$C$10,IF($B15="Wasser",L$12/$C$12,IF($B15="Heizung",'1 Stammdaten'!$B$16/100*L$11/$C$11+(1-'1 Stammdaten'!$B$16/100)*L$8/$C$8,0))))),2),0))</f>
        <v/>
      </c>
      <c r="M15" s="19">
        <f>IF(OR($C15=0,M$7=""),0,IFERROR(ROUND($C15*IF($B15="Wohnfläche",M$8/$C$8,IF($B15="Personen",M$9/$C$9,IF($B15="Einheiten",M$10/$C$10,IF($B15="Wasser",M$12/$C$12,IF($B15="Heizung",'1 Stammdaten'!$B$16/100*M$11/$C$11+(1-'1 Stammdaten'!$B$16/100)*M$8/$C$8,0))))),2),0))</f>
        <v/>
      </c>
      <c r="N15" s="19">
        <f>IF(OR($C15=0,N$7=""),0,IFERROR(ROUND($C15*IF($B15="Wohnfläche",N$8/$C$8,IF($B15="Personen",N$9/$C$9,IF($B15="Einheiten",N$10/$C$10,IF($B15="Wasser",N$12/$C$12,IF($B15="Heizung",'1 Stammdaten'!$B$16/100*N$11/$C$11+(1-'1 Stammdaten'!$B$16/100)*N$8/$C$8,0))))),2),0))</f>
        <v/>
      </c>
      <c r="O15" s="19">
        <f>IF(OR($C15=0,O$7=""),0,IFERROR(ROUND($C15*IF($B15="Wohnfläche",O$8/$C$8,IF($B15="Personen",O$9/$C$9,IF($B15="Einheiten",O$10/$C$10,IF($B15="Wasser",O$12/$C$12,IF($B15="Heizung",'1 Stammdaten'!$B$16/100*O$11/$C$11+(1-'1 Stammdaten'!$B$16/100)*O$8/$C$8,0))))),2),0))</f>
        <v/>
      </c>
      <c r="P15" s="19">
        <f>IF(OR($C15=0,P$7=""),0,IFERROR(ROUND($C15*IF($B15="Wohnfläche",P$8/$C$8,IF($B15="Personen",P$9/$C$9,IF($B15="Einheiten",P$10/$C$10,IF($B15="Wasser",P$12/$C$12,IF($B15="Heizung",'1 Stammdaten'!$B$16/100*P$11/$C$11+(1-'1 Stammdaten'!$B$16/100)*P$8/$C$8,0))))),2),0))</f>
        <v/>
      </c>
      <c r="Q15" s="19">
        <f>IF(OR($C15=0,Q$7=""),0,IFERROR(ROUND($C15*IF($B15="Wohnfläche",Q$8/$C$8,IF($B15="Personen",Q$9/$C$9,IF($B15="Einheiten",Q$10/$C$10,IF($B15="Wasser",Q$12/$C$12,IF($B15="Heizung",'1 Stammdaten'!$B$16/100*Q$11/$C$11+(1-'1 Stammdaten'!$B$16/100)*Q$8/$C$8,0))))),2),0))</f>
        <v/>
      </c>
      <c r="R15" s="19">
        <f>IF(OR($C15=0,R$7=""),0,IFERROR(ROUND($C15*IF($B15="Wohnfläche",R$8/$C$8,IF($B15="Personen",R$9/$C$9,IF($B15="Einheiten",R$10/$C$10,IF($B15="Wasser",R$12/$C$12,IF($B15="Heizung",'1 Stammdaten'!$B$16/100*R$11/$C$11+(1-'1 Stammdaten'!$B$16/100)*R$8/$C$8,0))))),2),0))</f>
        <v/>
      </c>
      <c r="S15" s="19">
        <f>IF(OR($C15=0,S$7=""),0,IFERROR(ROUND($C15*IF($B15="Wohnfläche",S$8/$C$8,IF($B15="Personen",S$9/$C$9,IF($B15="Einheiten",S$10/$C$10,IF($B15="Wasser",S$12/$C$12,IF($B15="Heizung",'1 Stammdaten'!$B$16/100*S$11/$C$11+(1-'1 Stammdaten'!$B$16/100)*S$8/$C$8,0))))),2),0))</f>
        <v/>
      </c>
      <c r="T15" s="19">
        <f>IF(OR($C15=0,T$7=""),0,IFERROR(ROUND($C15*IF($B15="Wohnfläche",T$8/$C$8,IF($B15="Personen",T$9/$C$9,IF($B15="Einheiten",T$10/$C$10,IF($B15="Wasser",T$12/$C$12,IF($B15="Heizung",'1 Stammdaten'!$B$16/100*T$11/$C$11+(1-'1 Stammdaten'!$B$16/100)*T$8/$C$8,0))))),2),0))</f>
        <v/>
      </c>
      <c r="U15" s="19">
        <f>IF(OR($C15=0,U$7=""),0,IFERROR(ROUND($C15*IF($B15="Wohnfläche",U$8/$C$8,IF($B15="Personen",U$9/$C$9,IF($B15="Einheiten",U$10/$C$10,IF($B15="Wasser",U$12/$C$12,IF($B15="Heizung",'1 Stammdaten'!$B$16/100*U$11/$C$11+(1-'1 Stammdaten'!$B$16/100)*U$8/$C$8,0))))),2),0))</f>
        <v/>
      </c>
      <c r="V15" s="19">
        <f>IF(OR($C15=0,V$7=""),0,IFERROR(ROUND($C15*IF($B15="Wohnfläche",V$8/$C$8,IF($B15="Personen",V$9/$C$9,IF($B15="Einheiten",V$10/$C$10,IF($B15="Wasser",V$12/$C$12,IF($B15="Heizung",'1 Stammdaten'!$B$16/100*V$11/$C$11+(1-'1 Stammdaten'!$B$16/100)*V$8/$C$8,0))))),2),0))</f>
        <v/>
      </c>
      <c r="W15" s="19">
        <f>IF(OR($C15=0,W$7=""),0,IFERROR(ROUND($C15*IF($B15="Wohnfläche",W$8/$C$8,IF($B15="Personen",W$9/$C$9,IF($B15="Einheiten",W$10/$C$10,IF($B15="Wasser",W$12/$C$12,IF($B15="Heizung",'1 Stammdaten'!$B$16/100*W$11/$C$11+(1-'1 Stammdaten'!$B$16/100)*W$8/$C$8,0))))),2),0))</f>
        <v/>
      </c>
      <c r="X15" s="19">
        <f>SUM(D15:W15)</f>
        <v/>
      </c>
      <c r="Y15" s="19">
        <f>C15-X15</f>
        <v/>
      </c>
    </row>
    <row r="16">
      <c r="A16" s="11">
        <f>IF('3 Kosten'!A8="","",'3 Kosten'!A8)</f>
        <v/>
      </c>
      <c r="B16" s="11">
        <f>IF('3 Kosten'!D8="","",'3 Kosten'!D8)</f>
        <v/>
      </c>
      <c r="C16" s="19">
        <f>IF(AND('3 Kosten'!C8="ja",'3 Kosten'!B8&lt;&gt;""),'3 Kosten'!B8,0)</f>
        <v/>
      </c>
      <c r="D16" s="19">
        <f>IF(OR($C16=0,D$7=""),0,IFERROR(ROUND($C16*IF($B16="Wohnfläche",D$8/$C$8,IF($B16="Personen",D$9/$C$9,IF($B16="Einheiten",D$10/$C$10,IF($B16="Wasser",D$12/$C$12,IF($B16="Heizung",'1 Stammdaten'!$B$16/100*D$11/$C$11+(1-'1 Stammdaten'!$B$16/100)*D$8/$C$8,0))))),2),0))</f>
        <v/>
      </c>
      <c r="E16" s="19">
        <f>IF(OR($C16=0,E$7=""),0,IFERROR(ROUND($C16*IF($B16="Wohnfläche",E$8/$C$8,IF($B16="Personen",E$9/$C$9,IF($B16="Einheiten",E$10/$C$10,IF($B16="Wasser",E$12/$C$12,IF($B16="Heizung",'1 Stammdaten'!$B$16/100*E$11/$C$11+(1-'1 Stammdaten'!$B$16/100)*E$8/$C$8,0))))),2),0))</f>
        <v/>
      </c>
      <c r="F16" s="19">
        <f>IF(OR($C16=0,F$7=""),0,IFERROR(ROUND($C16*IF($B16="Wohnfläche",F$8/$C$8,IF($B16="Personen",F$9/$C$9,IF($B16="Einheiten",F$10/$C$10,IF($B16="Wasser",F$12/$C$12,IF($B16="Heizung",'1 Stammdaten'!$B$16/100*F$11/$C$11+(1-'1 Stammdaten'!$B$16/100)*F$8/$C$8,0))))),2),0))</f>
        <v/>
      </c>
      <c r="G16" s="19">
        <f>IF(OR($C16=0,G$7=""),0,IFERROR(ROUND($C16*IF($B16="Wohnfläche",G$8/$C$8,IF($B16="Personen",G$9/$C$9,IF($B16="Einheiten",G$10/$C$10,IF($B16="Wasser",G$12/$C$12,IF($B16="Heizung",'1 Stammdaten'!$B$16/100*G$11/$C$11+(1-'1 Stammdaten'!$B$16/100)*G$8/$C$8,0))))),2),0))</f>
        <v/>
      </c>
      <c r="H16" s="19">
        <f>IF(OR($C16=0,H$7=""),0,IFERROR(ROUND($C16*IF($B16="Wohnfläche",H$8/$C$8,IF($B16="Personen",H$9/$C$9,IF($B16="Einheiten",H$10/$C$10,IF($B16="Wasser",H$12/$C$12,IF($B16="Heizung",'1 Stammdaten'!$B$16/100*H$11/$C$11+(1-'1 Stammdaten'!$B$16/100)*H$8/$C$8,0))))),2),0))</f>
        <v/>
      </c>
      <c r="I16" s="19">
        <f>IF(OR($C16=0,I$7=""),0,IFERROR(ROUND($C16*IF($B16="Wohnfläche",I$8/$C$8,IF($B16="Personen",I$9/$C$9,IF($B16="Einheiten",I$10/$C$10,IF($B16="Wasser",I$12/$C$12,IF($B16="Heizung",'1 Stammdaten'!$B$16/100*I$11/$C$11+(1-'1 Stammdaten'!$B$16/100)*I$8/$C$8,0))))),2),0))</f>
        <v/>
      </c>
      <c r="J16" s="19">
        <f>IF(OR($C16=0,J$7=""),0,IFERROR(ROUND($C16*IF($B16="Wohnfläche",J$8/$C$8,IF($B16="Personen",J$9/$C$9,IF($B16="Einheiten",J$10/$C$10,IF($B16="Wasser",J$12/$C$12,IF($B16="Heizung",'1 Stammdaten'!$B$16/100*J$11/$C$11+(1-'1 Stammdaten'!$B$16/100)*J$8/$C$8,0))))),2),0))</f>
        <v/>
      </c>
      <c r="K16" s="19">
        <f>IF(OR($C16=0,K$7=""),0,IFERROR(ROUND($C16*IF($B16="Wohnfläche",K$8/$C$8,IF($B16="Personen",K$9/$C$9,IF($B16="Einheiten",K$10/$C$10,IF($B16="Wasser",K$12/$C$12,IF($B16="Heizung",'1 Stammdaten'!$B$16/100*K$11/$C$11+(1-'1 Stammdaten'!$B$16/100)*K$8/$C$8,0))))),2),0))</f>
        <v/>
      </c>
      <c r="L16" s="19">
        <f>IF(OR($C16=0,L$7=""),0,IFERROR(ROUND($C16*IF($B16="Wohnfläche",L$8/$C$8,IF($B16="Personen",L$9/$C$9,IF($B16="Einheiten",L$10/$C$10,IF($B16="Wasser",L$12/$C$12,IF($B16="Heizung",'1 Stammdaten'!$B$16/100*L$11/$C$11+(1-'1 Stammdaten'!$B$16/100)*L$8/$C$8,0))))),2),0))</f>
        <v/>
      </c>
      <c r="M16" s="19">
        <f>IF(OR($C16=0,M$7=""),0,IFERROR(ROUND($C16*IF($B16="Wohnfläche",M$8/$C$8,IF($B16="Personen",M$9/$C$9,IF($B16="Einheiten",M$10/$C$10,IF($B16="Wasser",M$12/$C$12,IF($B16="Heizung",'1 Stammdaten'!$B$16/100*M$11/$C$11+(1-'1 Stammdaten'!$B$16/100)*M$8/$C$8,0))))),2),0))</f>
        <v/>
      </c>
      <c r="N16" s="19">
        <f>IF(OR($C16=0,N$7=""),0,IFERROR(ROUND($C16*IF($B16="Wohnfläche",N$8/$C$8,IF($B16="Personen",N$9/$C$9,IF($B16="Einheiten",N$10/$C$10,IF($B16="Wasser",N$12/$C$12,IF($B16="Heizung",'1 Stammdaten'!$B$16/100*N$11/$C$11+(1-'1 Stammdaten'!$B$16/100)*N$8/$C$8,0))))),2),0))</f>
        <v/>
      </c>
      <c r="O16" s="19">
        <f>IF(OR($C16=0,O$7=""),0,IFERROR(ROUND($C16*IF($B16="Wohnfläche",O$8/$C$8,IF($B16="Personen",O$9/$C$9,IF($B16="Einheiten",O$10/$C$10,IF($B16="Wasser",O$12/$C$12,IF($B16="Heizung",'1 Stammdaten'!$B$16/100*O$11/$C$11+(1-'1 Stammdaten'!$B$16/100)*O$8/$C$8,0))))),2),0))</f>
        <v/>
      </c>
      <c r="P16" s="19">
        <f>IF(OR($C16=0,P$7=""),0,IFERROR(ROUND($C16*IF($B16="Wohnfläche",P$8/$C$8,IF($B16="Personen",P$9/$C$9,IF($B16="Einheiten",P$10/$C$10,IF($B16="Wasser",P$12/$C$12,IF($B16="Heizung",'1 Stammdaten'!$B$16/100*P$11/$C$11+(1-'1 Stammdaten'!$B$16/100)*P$8/$C$8,0))))),2),0))</f>
        <v/>
      </c>
      <c r="Q16" s="19">
        <f>IF(OR($C16=0,Q$7=""),0,IFERROR(ROUND($C16*IF($B16="Wohnfläche",Q$8/$C$8,IF($B16="Personen",Q$9/$C$9,IF($B16="Einheiten",Q$10/$C$10,IF($B16="Wasser",Q$12/$C$12,IF($B16="Heizung",'1 Stammdaten'!$B$16/100*Q$11/$C$11+(1-'1 Stammdaten'!$B$16/100)*Q$8/$C$8,0))))),2),0))</f>
        <v/>
      </c>
      <c r="R16" s="19">
        <f>IF(OR($C16=0,R$7=""),0,IFERROR(ROUND($C16*IF($B16="Wohnfläche",R$8/$C$8,IF($B16="Personen",R$9/$C$9,IF($B16="Einheiten",R$10/$C$10,IF($B16="Wasser",R$12/$C$12,IF($B16="Heizung",'1 Stammdaten'!$B$16/100*R$11/$C$11+(1-'1 Stammdaten'!$B$16/100)*R$8/$C$8,0))))),2),0))</f>
        <v/>
      </c>
      <c r="S16" s="19">
        <f>IF(OR($C16=0,S$7=""),0,IFERROR(ROUND($C16*IF($B16="Wohnfläche",S$8/$C$8,IF($B16="Personen",S$9/$C$9,IF($B16="Einheiten",S$10/$C$10,IF($B16="Wasser",S$12/$C$12,IF($B16="Heizung",'1 Stammdaten'!$B$16/100*S$11/$C$11+(1-'1 Stammdaten'!$B$16/100)*S$8/$C$8,0))))),2),0))</f>
        <v/>
      </c>
      <c r="T16" s="19">
        <f>IF(OR($C16=0,T$7=""),0,IFERROR(ROUND($C16*IF($B16="Wohnfläche",T$8/$C$8,IF($B16="Personen",T$9/$C$9,IF($B16="Einheiten",T$10/$C$10,IF($B16="Wasser",T$12/$C$12,IF($B16="Heizung",'1 Stammdaten'!$B$16/100*T$11/$C$11+(1-'1 Stammdaten'!$B$16/100)*T$8/$C$8,0))))),2),0))</f>
        <v/>
      </c>
      <c r="U16" s="19">
        <f>IF(OR($C16=0,U$7=""),0,IFERROR(ROUND($C16*IF($B16="Wohnfläche",U$8/$C$8,IF($B16="Personen",U$9/$C$9,IF($B16="Einheiten",U$10/$C$10,IF($B16="Wasser",U$12/$C$12,IF($B16="Heizung",'1 Stammdaten'!$B$16/100*U$11/$C$11+(1-'1 Stammdaten'!$B$16/100)*U$8/$C$8,0))))),2),0))</f>
        <v/>
      </c>
      <c r="V16" s="19">
        <f>IF(OR($C16=0,V$7=""),0,IFERROR(ROUND($C16*IF($B16="Wohnfläche",V$8/$C$8,IF($B16="Personen",V$9/$C$9,IF($B16="Einheiten",V$10/$C$10,IF($B16="Wasser",V$12/$C$12,IF($B16="Heizung",'1 Stammdaten'!$B$16/100*V$11/$C$11+(1-'1 Stammdaten'!$B$16/100)*V$8/$C$8,0))))),2),0))</f>
        <v/>
      </c>
      <c r="W16" s="19">
        <f>IF(OR($C16=0,W$7=""),0,IFERROR(ROUND($C16*IF($B16="Wohnfläche",W$8/$C$8,IF($B16="Personen",W$9/$C$9,IF($B16="Einheiten",W$10/$C$10,IF($B16="Wasser",W$12/$C$12,IF($B16="Heizung",'1 Stammdaten'!$B$16/100*W$11/$C$11+(1-'1 Stammdaten'!$B$16/100)*W$8/$C$8,0))))),2),0))</f>
        <v/>
      </c>
      <c r="X16" s="19">
        <f>SUM(D16:W16)</f>
        <v/>
      </c>
      <c r="Y16" s="19">
        <f>C16-X16</f>
        <v/>
      </c>
    </row>
    <row r="17">
      <c r="A17" s="11">
        <f>IF('3 Kosten'!A9="","",'3 Kosten'!A9)</f>
        <v/>
      </c>
      <c r="B17" s="11">
        <f>IF('3 Kosten'!D9="","",'3 Kosten'!D9)</f>
        <v/>
      </c>
      <c r="C17" s="19">
        <f>IF(AND('3 Kosten'!C9="ja",'3 Kosten'!B9&lt;&gt;""),'3 Kosten'!B9,0)</f>
        <v/>
      </c>
      <c r="D17" s="19">
        <f>IF(OR($C17=0,D$7=""),0,IFERROR(ROUND($C17*IF($B17="Wohnfläche",D$8/$C$8,IF($B17="Personen",D$9/$C$9,IF($B17="Einheiten",D$10/$C$10,IF($B17="Wasser",D$12/$C$12,IF($B17="Heizung",'1 Stammdaten'!$B$16/100*D$11/$C$11+(1-'1 Stammdaten'!$B$16/100)*D$8/$C$8,0))))),2),0))</f>
        <v/>
      </c>
      <c r="E17" s="19">
        <f>IF(OR($C17=0,E$7=""),0,IFERROR(ROUND($C17*IF($B17="Wohnfläche",E$8/$C$8,IF($B17="Personen",E$9/$C$9,IF($B17="Einheiten",E$10/$C$10,IF($B17="Wasser",E$12/$C$12,IF($B17="Heizung",'1 Stammdaten'!$B$16/100*E$11/$C$11+(1-'1 Stammdaten'!$B$16/100)*E$8/$C$8,0))))),2),0))</f>
        <v/>
      </c>
      <c r="F17" s="19">
        <f>IF(OR($C17=0,F$7=""),0,IFERROR(ROUND($C17*IF($B17="Wohnfläche",F$8/$C$8,IF($B17="Personen",F$9/$C$9,IF($B17="Einheiten",F$10/$C$10,IF($B17="Wasser",F$12/$C$12,IF($B17="Heizung",'1 Stammdaten'!$B$16/100*F$11/$C$11+(1-'1 Stammdaten'!$B$16/100)*F$8/$C$8,0))))),2),0))</f>
        <v/>
      </c>
      <c r="G17" s="19">
        <f>IF(OR($C17=0,G$7=""),0,IFERROR(ROUND($C17*IF($B17="Wohnfläche",G$8/$C$8,IF($B17="Personen",G$9/$C$9,IF($B17="Einheiten",G$10/$C$10,IF($B17="Wasser",G$12/$C$12,IF($B17="Heizung",'1 Stammdaten'!$B$16/100*G$11/$C$11+(1-'1 Stammdaten'!$B$16/100)*G$8/$C$8,0))))),2),0))</f>
        <v/>
      </c>
      <c r="H17" s="19">
        <f>IF(OR($C17=0,H$7=""),0,IFERROR(ROUND($C17*IF($B17="Wohnfläche",H$8/$C$8,IF($B17="Personen",H$9/$C$9,IF($B17="Einheiten",H$10/$C$10,IF($B17="Wasser",H$12/$C$12,IF($B17="Heizung",'1 Stammdaten'!$B$16/100*H$11/$C$11+(1-'1 Stammdaten'!$B$16/100)*H$8/$C$8,0))))),2),0))</f>
        <v/>
      </c>
      <c r="I17" s="19">
        <f>IF(OR($C17=0,I$7=""),0,IFERROR(ROUND($C17*IF($B17="Wohnfläche",I$8/$C$8,IF($B17="Personen",I$9/$C$9,IF($B17="Einheiten",I$10/$C$10,IF($B17="Wasser",I$12/$C$12,IF($B17="Heizung",'1 Stammdaten'!$B$16/100*I$11/$C$11+(1-'1 Stammdaten'!$B$16/100)*I$8/$C$8,0))))),2),0))</f>
        <v/>
      </c>
      <c r="J17" s="19">
        <f>IF(OR($C17=0,J$7=""),0,IFERROR(ROUND($C17*IF($B17="Wohnfläche",J$8/$C$8,IF($B17="Personen",J$9/$C$9,IF($B17="Einheiten",J$10/$C$10,IF($B17="Wasser",J$12/$C$12,IF($B17="Heizung",'1 Stammdaten'!$B$16/100*J$11/$C$11+(1-'1 Stammdaten'!$B$16/100)*J$8/$C$8,0))))),2),0))</f>
        <v/>
      </c>
      <c r="K17" s="19">
        <f>IF(OR($C17=0,K$7=""),0,IFERROR(ROUND($C17*IF($B17="Wohnfläche",K$8/$C$8,IF($B17="Personen",K$9/$C$9,IF($B17="Einheiten",K$10/$C$10,IF($B17="Wasser",K$12/$C$12,IF($B17="Heizung",'1 Stammdaten'!$B$16/100*K$11/$C$11+(1-'1 Stammdaten'!$B$16/100)*K$8/$C$8,0))))),2),0))</f>
        <v/>
      </c>
      <c r="L17" s="19">
        <f>IF(OR($C17=0,L$7=""),0,IFERROR(ROUND($C17*IF($B17="Wohnfläche",L$8/$C$8,IF($B17="Personen",L$9/$C$9,IF($B17="Einheiten",L$10/$C$10,IF($B17="Wasser",L$12/$C$12,IF($B17="Heizung",'1 Stammdaten'!$B$16/100*L$11/$C$11+(1-'1 Stammdaten'!$B$16/100)*L$8/$C$8,0))))),2),0))</f>
        <v/>
      </c>
      <c r="M17" s="19">
        <f>IF(OR($C17=0,M$7=""),0,IFERROR(ROUND($C17*IF($B17="Wohnfläche",M$8/$C$8,IF($B17="Personen",M$9/$C$9,IF($B17="Einheiten",M$10/$C$10,IF($B17="Wasser",M$12/$C$12,IF($B17="Heizung",'1 Stammdaten'!$B$16/100*M$11/$C$11+(1-'1 Stammdaten'!$B$16/100)*M$8/$C$8,0))))),2),0))</f>
        <v/>
      </c>
      <c r="N17" s="19">
        <f>IF(OR($C17=0,N$7=""),0,IFERROR(ROUND($C17*IF($B17="Wohnfläche",N$8/$C$8,IF($B17="Personen",N$9/$C$9,IF($B17="Einheiten",N$10/$C$10,IF($B17="Wasser",N$12/$C$12,IF($B17="Heizung",'1 Stammdaten'!$B$16/100*N$11/$C$11+(1-'1 Stammdaten'!$B$16/100)*N$8/$C$8,0))))),2),0))</f>
        <v/>
      </c>
      <c r="O17" s="19">
        <f>IF(OR($C17=0,O$7=""),0,IFERROR(ROUND($C17*IF($B17="Wohnfläche",O$8/$C$8,IF($B17="Personen",O$9/$C$9,IF($B17="Einheiten",O$10/$C$10,IF($B17="Wasser",O$12/$C$12,IF($B17="Heizung",'1 Stammdaten'!$B$16/100*O$11/$C$11+(1-'1 Stammdaten'!$B$16/100)*O$8/$C$8,0))))),2),0))</f>
        <v/>
      </c>
      <c r="P17" s="19">
        <f>IF(OR($C17=0,P$7=""),0,IFERROR(ROUND($C17*IF($B17="Wohnfläche",P$8/$C$8,IF($B17="Personen",P$9/$C$9,IF($B17="Einheiten",P$10/$C$10,IF($B17="Wasser",P$12/$C$12,IF($B17="Heizung",'1 Stammdaten'!$B$16/100*P$11/$C$11+(1-'1 Stammdaten'!$B$16/100)*P$8/$C$8,0))))),2),0))</f>
        <v/>
      </c>
      <c r="Q17" s="19">
        <f>IF(OR($C17=0,Q$7=""),0,IFERROR(ROUND($C17*IF($B17="Wohnfläche",Q$8/$C$8,IF($B17="Personen",Q$9/$C$9,IF($B17="Einheiten",Q$10/$C$10,IF($B17="Wasser",Q$12/$C$12,IF($B17="Heizung",'1 Stammdaten'!$B$16/100*Q$11/$C$11+(1-'1 Stammdaten'!$B$16/100)*Q$8/$C$8,0))))),2),0))</f>
        <v/>
      </c>
      <c r="R17" s="19">
        <f>IF(OR($C17=0,R$7=""),0,IFERROR(ROUND($C17*IF($B17="Wohnfläche",R$8/$C$8,IF($B17="Personen",R$9/$C$9,IF($B17="Einheiten",R$10/$C$10,IF($B17="Wasser",R$12/$C$12,IF($B17="Heizung",'1 Stammdaten'!$B$16/100*R$11/$C$11+(1-'1 Stammdaten'!$B$16/100)*R$8/$C$8,0))))),2),0))</f>
        <v/>
      </c>
      <c r="S17" s="19">
        <f>IF(OR($C17=0,S$7=""),0,IFERROR(ROUND($C17*IF($B17="Wohnfläche",S$8/$C$8,IF($B17="Personen",S$9/$C$9,IF($B17="Einheiten",S$10/$C$10,IF($B17="Wasser",S$12/$C$12,IF($B17="Heizung",'1 Stammdaten'!$B$16/100*S$11/$C$11+(1-'1 Stammdaten'!$B$16/100)*S$8/$C$8,0))))),2),0))</f>
        <v/>
      </c>
      <c r="T17" s="19">
        <f>IF(OR($C17=0,T$7=""),0,IFERROR(ROUND($C17*IF($B17="Wohnfläche",T$8/$C$8,IF($B17="Personen",T$9/$C$9,IF($B17="Einheiten",T$10/$C$10,IF($B17="Wasser",T$12/$C$12,IF($B17="Heizung",'1 Stammdaten'!$B$16/100*T$11/$C$11+(1-'1 Stammdaten'!$B$16/100)*T$8/$C$8,0))))),2),0))</f>
        <v/>
      </c>
      <c r="U17" s="19">
        <f>IF(OR($C17=0,U$7=""),0,IFERROR(ROUND($C17*IF($B17="Wohnfläche",U$8/$C$8,IF($B17="Personen",U$9/$C$9,IF($B17="Einheiten",U$10/$C$10,IF($B17="Wasser",U$12/$C$12,IF($B17="Heizung",'1 Stammdaten'!$B$16/100*U$11/$C$11+(1-'1 Stammdaten'!$B$16/100)*U$8/$C$8,0))))),2),0))</f>
        <v/>
      </c>
      <c r="V17" s="19">
        <f>IF(OR($C17=0,V$7=""),0,IFERROR(ROUND($C17*IF($B17="Wohnfläche",V$8/$C$8,IF($B17="Personen",V$9/$C$9,IF($B17="Einheiten",V$10/$C$10,IF($B17="Wasser",V$12/$C$12,IF($B17="Heizung",'1 Stammdaten'!$B$16/100*V$11/$C$11+(1-'1 Stammdaten'!$B$16/100)*V$8/$C$8,0))))),2),0))</f>
        <v/>
      </c>
      <c r="W17" s="19">
        <f>IF(OR($C17=0,W$7=""),0,IFERROR(ROUND($C17*IF($B17="Wohnfläche",W$8/$C$8,IF($B17="Personen",W$9/$C$9,IF($B17="Einheiten",W$10/$C$10,IF($B17="Wasser",W$12/$C$12,IF($B17="Heizung",'1 Stammdaten'!$B$16/100*W$11/$C$11+(1-'1 Stammdaten'!$B$16/100)*W$8/$C$8,0))))),2),0))</f>
        <v/>
      </c>
      <c r="X17" s="19">
        <f>SUM(D17:W17)</f>
        <v/>
      </c>
      <c r="Y17" s="19">
        <f>C17-X17</f>
        <v/>
      </c>
    </row>
    <row r="18">
      <c r="A18" s="11">
        <f>IF('3 Kosten'!A10="","",'3 Kosten'!A10)</f>
        <v/>
      </c>
      <c r="B18" s="11">
        <f>IF('3 Kosten'!D10="","",'3 Kosten'!D10)</f>
        <v/>
      </c>
      <c r="C18" s="19">
        <f>IF(AND('3 Kosten'!C10="ja",'3 Kosten'!B10&lt;&gt;""),'3 Kosten'!B10,0)</f>
        <v/>
      </c>
      <c r="D18" s="19">
        <f>IF(OR($C18=0,D$7=""),0,IFERROR(ROUND($C18*IF($B18="Wohnfläche",D$8/$C$8,IF($B18="Personen",D$9/$C$9,IF($B18="Einheiten",D$10/$C$10,IF($B18="Wasser",D$12/$C$12,IF($B18="Heizung",'1 Stammdaten'!$B$16/100*D$11/$C$11+(1-'1 Stammdaten'!$B$16/100)*D$8/$C$8,0))))),2),0))</f>
        <v/>
      </c>
      <c r="E18" s="19">
        <f>IF(OR($C18=0,E$7=""),0,IFERROR(ROUND($C18*IF($B18="Wohnfläche",E$8/$C$8,IF($B18="Personen",E$9/$C$9,IF($B18="Einheiten",E$10/$C$10,IF($B18="Wasser",E$12/$C$12,IF($B18="Heizung",'1 Stammdaten'!$B$16/100*E$11/$C$11+(1-'1 Stammdaten'!$B$16/100)*E$8/$C$8,0))))),2),0))</f>
        <v/>
      </c>
      <c r="F18" s="19">
        <f>IF(OR($C18=0,F$7=""),0,IFERROR(ROUND($C18*IF($B18="Wohnfläche",F$8/$C$8,IF($B18="Personen",F$9/$C$9,IF($B18="Einheiten",F$10/$C$10,IF($B18="Wasser",F$12/$C$12,IF($B18="Heizung",'1 Stammdaten'!$B$16/100*F$11/$C$11+(1-'1 Stammdaten'!$B$16/100)*F$8/$C$8,0))))),2),0))</f>
        <v/>
      </c>
      <c r="G18" s="19">
        <f>IF(OR($C18=0,G$7=""),0,IFERROR(ROUND($C18*IF($B18="Wohnfläche",G$8/$C$8,IF($B18="Personen",G$9/$C$9,IF($B18="Einheiten",G$10/$C$10,IF($B18="Wasser",G$12/$C$12,IF($B18="Heizung",'1 Stammdaten'!$B$16/100*G$11/$C$11+(1-'1 Stammdaten'!$B$16/100)*G$8/$C$8,0))))),2),0))</f>
        <v/>
      </c>
      <c r="H18" s="19">
        <f>IF(OR($C18=0,H$7=""),0,IFERROR(ROUND($C18*IF($B18="Wohnfläche",H$8/$C$8,IF($B18="Personen",H$9/$C$9,IF($B18="Einheiten",H$10/$C$10,IF($B18="Wasser",H$12/$C$12,IF($B18="Heizung",'1 Stammdaten'!$B$16/100*H$11/$C$11+(1-'1 Stammdaten'!$B$16/100)*H$8/$C$8,0))))),2),0))</f>
        <v/>
      </c>
      <c r="I18" s="19">
        <f>IF(OR($C18=0,I$7=""),0,IFERROR(ROUND($C18*IF($B18="Wohnfläche",I$8/$C$8,IF($B18="Personen",I$9/$C$9,IF($B18="Einheiten",I$10/$C$10,IF($B18="Wasser",I$12/$C$12,IF($B18="Heizung",'1 Stammdaten'!$B$16/100*I$11/$C$11+(1-'1 Stammdaten'!$B$16/100)*I$8/$C$8,0))))),2),0))</f>
        <v/>
      </c>
      <c r="J18" s="19">
        <f>IF(OR($C18=0,J$7=""),0,IFERROR(ROUND($C18*IF($B18="Wohnfläche",J$8/$C$8,IF($B18="Personen",J$9/$C$9,IF($B18="Einheiten",J$10/$C$10,IF($B18="Wasser",J$12/$C$12,IF($B18="Heizung",'1 Stammdaten'!$B$16/100*J$11/$C$11+(1-'1 Stammdaten'!$B$16/100)*J$8/$C$8,0))))),2),0))</f>
        <v/>
      </c>
      <c r="K18" s="19">
        <f>IF(OR($C18=0,K$7=""),0,IFERROR(ROUND($C18*IF($B18="Wohnfläche",K$8/$C$8,IF($B18="Personen",K$9/$C$9,IF($B18="Einheiten",K$10/$C$10,IF($B18="Wasser",K$12/$C$12,IF($B18="Heizung",'1 Stammdaten'!$B$16/100*K$11/$C$11+(1-'1 Stammdaten'!$B$16/100)*K$8/$C$8,0))))),2),0))</f>
        <v/>
      </c>
      <c r="L18" s="19">
        <f>IF(OR($C18=0,L$7=""),0,IFERROR(ROUND($C18*IF($B18="Wohnfläche",L$8/$C$8,IF($B18="Personen",L$9/$C$9,IF($B18="Einheiten",L$10/$C$10,IF($B18="Wasser",L$12/$C$12,IF($B18="Heizung",'1 Stammdaten'!$B$16/100*L$11/$C$11+(1-'1 Stammdaten'!$B$16/100)*L$8/$C$8,0))))),2),0))</f>
        <v/>
      </c>
      <c r="M18" s="19">
        <f>IF(OR($C18=0,M$7=""),0,IFERROR(ROUND($C18*IF($B18="Wohnfläche",M$8/$C$8,IF($B18="Personen",M$9/$C$9,IF($B18="Einheiten",M$10/$C$10,IF($B18="Wasser",M$12/$C$12,IF($B18="Heizung",'1 Stammdaten'!$B$16/100*M$11/$C$11+(1-'1 Stammdaten'!$B$16/100)*M$8/$C$8,0))))),2),0))</f>
        <v/>
      </c>
      <c r="N18" s="19">
        <f>IF(OR($C18=0,N$7=""),0,IFERROR(ROUND($C18*IF($B18="Wohnfläche",N$8/$C$8,IF($B18="Personen",N$9/$C$9,IF($B18="Einheiten",N$10/$C$10,IF($B18="Wasser",N$12/$C$12,IF($B18="Heizung",'1 Stammdaten'!$B$16/100*N$11/$C$11+(1-'1 Stammdaten'!$B$16/100)*N$8/$C$8,0))))),2),0))</f>
        <v/>
      </c>
      <c r="O18" s="19">
        <f>IF(OR($C18=0,O$7=""),0,IFERROR(ROUND($C18*IF($B18="Wohnfläche",O$8/$C$8,IF($B18="Personen",O$9/$C$9,IF($B18="Einheiten",O$10/$C$10,IF($B18="Wasser",O$12/$C$12,IF($B18="Heizung",'1 Stammdaten'!$B$16/100*O$11/$C$11+(1-'1 Stammdaten'!$B$16/100)*O$8/$C$8,0))))),2),0))</f>
        <v/>
      </c>
      <c r="P18" s="19">
        <f>IF(OR($C18=0,P$7=""),0,IFERROR(ROUND($C18*IF($B18="Wohnfläche",P$8/$C$8,IF($B18="Personen",P$9/$C$9,IF($B18="Einheiten",P$10/$C$10,IF($B18="Wasser",P$12/$C$12,IF($B18="Heizung",'1 Stammdaten'!$B$16/100*P$11/$C$11+(1-'1 Stammdaten'!$B$16/100)*P$8/$C$8,0))))),2),0))</f>
        <v/>
      </c>
      <c r="Q18" s="19">
        <f>IF(OR($C18=0,Q$7=""),0,IFERROR(ROUND($C18*IF($B18="Wohnfläche",Q$8/$C$8,IF($B18="Personen",Q$9/$C$9,IF($B18="Einheiten",Q$10/$C$10,IF($B18="Wasser",Q$12/$C$12,IF($B18="Heizung",'1 Stammdaten'!$B$16/100*Q$11/$C$11+(1-'1 Stammdaten'!$B$16/100)*Q$8/$C$8,0))))),2),0))</f>
        <v/>
      </c>
      <c r="R18" s="19">
        <f>IF(OR($C18=0,R$7=""),0,IFERROR(ROUND($C18*IF($B18="Wohnfläche",R$8/$C$8,IF($B18="Personen",R$9/$C$9,IF($B18="Einheiten",R$10/$C$10,IF($B18="Wasser",R$12/$C$12,IF($B18="Heizung",'1 Stammdaten'!$B$16/100*R$11/$C$11+(1-'1 Stammdaten'!$B$16/100)*R$8/$C$8,0))))),2),0))</f>
        <v/>
      </c>
      <c r="S18" s="19">
        <f>IF(OR($C18=0,S$7=""),0,IFERROR(ROUND($C18*IF($B18="Wohnfläche",S$8/$C$8,IF($B18="Personen",S$9/$C$9,IF($B18="Einheiten",S$10/$C$10,IF($B18="Wasser",S$12/$C$12,IF($B18="Heizung",'1 Stammdaten'!$B$16/100*S$11/$C$11+(1-'1 Stammdaten'!$B$16/100)*S$8/$C$8,0))))),2),0))</f>
        <v/>
      </c>
      <c r="T18" s="19">
        <f>IF(OR($C18=0,T$7=""),0,IFERROR(ROUND($C18*IF($B18="Wohnfläche",T$8/$C$8,IF($B18="Personen",T$9/$C$9,IF($B18="Einheiten",T$10/$C$10,IF($B18="Wasser",T$12/$C$12,IF($B18="Heizung",'1 Stammdaten'!$B$16/100*T$11/$C$11+(1-'1 Stammdaten'!$B$16/100)*T$8/$C$8,0))))),2),0))</f>
        <v/>
      </c>
      <c r="U18" s="19">
        <f>IF(OR($C18=0,U$7=""),0,IFERROR(ROUND($C18*IF($B18="Wohnfläche",U$8/$C$8,IF($B18="Personen",U$9/$C$9,IF($B18="Einheiten",U$10/$C$10,IF($B18="Wasser",U$12/$C$12,IF($B18="Heizung",'1 Stammdaten'!$B$16/100*U$11/$C$11+(1-'1 Stammdaten'!$B$16/100)*U$8/$C$8,0))))),2),0))</f>
        <v/>
      </c>
      <c r="V18" s="19">
        <f>IF(OR($C18=0,V$7=""),0,IFERROR(ROUND($C18*IF($B18="Wohnfläche",V$8/$C$8,IF($B18="Personen",V$9/$C$9,IF($B18="Einheiten",V$10/$C$10,IF($B18="Wasser",V$12/$C$12,IF($B18="Heizung",'1 Stammdaten'!$B$16/100*V$11/$C$11+(1-'1 Stammdaten'!$B$16/100)*V$8/$C$8,0))))),2),0))</f>
        <v/>
      </c>
      <c r="W18" s="19">
        <f>IF(OR($C18=0,W$7=""),0,IFERROR(ROUND($C18*IF($B18="Wohnfläche",W$8/$C$8,IF($B18="Personen",W$9/$C$9,IF($B18="Einheiten",W$10/$C$10,IF($B18="Wasser",W$12/$C$12,IF($B18="Heizung",'1 Stammdaten'!$B$16/100*W$11/$C$11+(1-'1 Stammdaten'!$B$16/100)*W$8/$C$8,0))))),2),0))</f>
        <v/>
      </c>
      <c r="X18" s="19">
        <f>SUM(D18:W18)</f>
        <v/>
      </c>
      <c r="Y18" s="19">
        <f>C18-X18</f>
        <v/>
      </c>
    </row>
    <row r="19">
      <c r="A19" s="11">
        <f>IF('3 Kosten'!A11="","",'3 Kosten'!A11)</f>
        <v/>
      </c>
      <c r="B19" s="11">
        <f>IF('3 Kosten'!D11="","",'3 Kosten'!D11)</f>
        <v/>
      </c>
      <c r="C19" s="19">
        <f>IF(AND('3 Kosten'!C11="ja",'3 Kosten'!B11&lt;&gt;""),'3 Kosten'!B11,0)</f>
        <v/>
      </c>
      <c r="D19" s="19">
        <f>IF(OR($C19=0,D$7=""),0,IFERROR(ROUND($C19*IF($B19="Wohnfläche",D$8/$C$8,IF($B19="Personen",D$9/$C$9,IF($B19="Einheiten",D$10/$C$10,IF($B19="Wasser",D$12/$C$12,IF($B19="Heizung",'1 Stammdaten'!$B$16/100*D$11/$C$11+(1-'1 Stammdaten'!$B$16/100)*D$8/$C$8,0))))),2),0))</f>
        <v/>
      </c>
      <c r="E19" s="19">
        <f>IF(OR($C19=0,E$7=""),0,IFERROR(ROUND($C19*IF($B19="Wohnfläche",E$8/$C$8,IF($B19="Personen",E$9/$C$9,IF($B19="Einheiten",E$10/$C$10,IF($B19="Wasser",E$12/$C$12,IF($B19="Heizung",'1 Stammdaten'!$B$16/100*E$11/$C$11+(1-'1 Stammdaten'!$B$16/100)*E$8/$C$8,0))))),2),0))</f>
        <v/>
      </c>
      <c r="F19" s="19">
        <f>IF(OR($C19=0,F$7=""),0,IFERROR(ROUND($C19*IF($B19="Wohnfläche",F$8/$C$8,IF($B19="Personen",F$9/$C$9,IF($B19="Einheiten",F$10/$C$10,IF($B19="Wasser",F$12/$C$12,IF($B19="Heizung",'1 Stammdaten'!$B$16/100*F$11/$C$11+(1-'1 Stammdaten'!$B$16/100)*F$8/$C$8,0))))),2),0))</f>
        <v/>
      </c>
      <c r="G19" s="19">
        <f>IF(OR($C19=0,G$7=""),0,IFERROR(ROUND($C19*IF($B19="Wohnfläche",G$8/$C$8,IF($B19="Personen",G$9/$C$9,IF($B19="Einheiten",G$10/$C$10,IF($B19="Wasser",G$12/$C$12,IF($B19="Heizung",'1 Stammdaten'!$B$16/100*G$11/$C$11+(1-'1 Stammdaten'!$B$16/100)*G$8/$C$8,0))))),2),0))</f>
        <v/>
      </c>
      <c r="H19" s="19">
        <f>IF(OR($C19=0,H$7=""),0,IFERROR(ROUND($C19*IF($B19="Wohnfläche",H$8/$C$8,IF($B19="Personen",H$9/$C$9,IF($B19="Einheiten",H$10/$C$10,IF($B19="Wasser",H$12/$C$12,IF($B19="Heizung",'1 Stammdaten'!$B$16/100*H$11/$C$11+(1-'1 Stammdaten'!$B$16/100)*H$8/$C$8,0))))),2),0))</f>
        <v/>
      </c>
      <c r="I19" s="19">
        <f>IF(OR($C19=0,I$7=""),0,IFERROR(ROUND($C19*IF($B19="Wohnfläche",I$8/$C$8,IF($B19="Personen",I$9/$C$9,IF($B19="Einheiten",I$10/$C$10,IF($B19="Wasser",I$12/$C$12,IF($B19="Heizung",'1 Stammdaten'!$B$16/100*I$11/$C$11+(1-'1 Stammdaten'!$B$16/100)*I$8/$C$8,0))))),2),0))</f>
        <v/>
      </c>
      <c r="J19" s="19">
        <f>IF(OR($C19=0,J$7=""),0,IFERROR(ROUND($C19*IF($B19="Wohnfläche",J$8/$C$8,IF($B19="Personen",J$9/$C$9,IF($B19="Einheiten",J$10/$C$10,IF($B19="Wasser",J$12/$C$12,IF($B19="Heizung",'1 Stammdaten'!$B$16/100*J$11/$C$11+(1-'1 Stammdaten'!$B$16/100)*J$8/$C$8,0))))),2),0))</f>
        <v/>
      </c>
      <c r="K19" s="19">
        <f>IF(OR($C19=0,K$7=""),0,IFERROR(ROUND($C19*IF($B19="Wohnfläche",K$8/$C$8,IF($B19="Personen",K$9/$C$9,IF($B19="Einheiten",K$10/$C$10,IF($B19="Wasser",K$12/$C$12,IF($B19="Heizung",'1 Stammdaten'!$B$16/100*K$11/$C$11+(1-'1 Stammdaten'!$B$16/100)*K$8/$C$8,0))))),2),0))</f>
        <v/>
      </c>
      <c r="L19" s="19">
        <f>IF(OR($C19=0,L$7=""),0,IFERROR(ROUND($C19*IF($B19="Wohnfläche",L$8/$C$8,IF($B19="Personen",L$9/$C$9,IF($B19="Einheiten",L$10/$C$10,IF($B19="Wasser",L$12/$C$12,IF($B19="Heizung",'1 Stammdaten'!$B$16/100*L$11/$C$11+(1-'1 Stammdaten'!$B$16/100)*L$8/$C$8,0))))),2),0))</f>
        <v/>
      </c>
      <c r="M19" s="19">
        <f>IF(OR($C19=0,M$7=""),0,IFERROR(ROUND($C19*IF($B19="Wohnfläche",M$8/$C$8,IF($B19="Personen",M$9/$C$9,IF($B19="Einheiten",M$10/$C$10,IF($B19="Wasser",M$12/$C$12,IF($B19="Heizung",'1 Stammdaten'!$B$16/100*M$11/$C$11+(1-'1 Stammdaten'!$B$16/100)*M$8/$C$8,0))))),2),0))</f>
        <v/>
      </c>
      <c r="N19" s="19">
        <f>IF(OR($C19=0,N$7=""),0,IFERROR(ROUND($C19*IF($B19="Wohnfläche",N$8/$C$8,IF($B19="Personen",N$9/$C$9,IF($B19="Einheiten",N$10/$C$10,IF($B19="Wasser",N$12/$C$12,IF($B19="Heizung",'1 Stammdaten'!$B$16/100*N$11/$C$11+(1-'1 Stammdaten'!$B$16/100)*N$8/$C$8,0))))),2),0))</f>
        <v/>
      </c>
      <c r="O19" s="19">
        <f>IF(OR($C19=0,O$7=""),0,IFERROR(ROUND($C19*IF($B19="Wohnfläche",O$8/$C$8,IF($B19="Personen",O$9/$C$9,IF($B19="Einheiten",O$10/$C$10,IF($B19="Wasser",O$12/$C$12,IF($B19="Heizung",'1 Stammdaten'!$B$16/100*O$11/$C$11+(1-'1 Stammdaten'!$B$16/100)*O$8/$C$8,0))))),2),0))</f>
        <v/>
      </c>
      <c r="P19" s="19">
        <f>IF(OR($C19=0,P$7=""),0,IFERROR(ROUND($C19*IF($B19="Wohnfläche",P$8/$C$8,IF($B19="Personen",P$9/$C$9,IF($B19="Einheiten",P$10/$C$10,IF($B19="Wasser",P$12/$C$12,IF($B19="Heizung",'1 Stammdaten'!$B$16/100*P$11/$C$11+(1-'1 Stammdaten'!$B$16/100)*P$8/$C$8,0))))),2),0))</f>
        <v/>
      </c>
      <c r="Q19" s="19">
        <f>IF(OR($C19=0,Q$7=""),0,IFERROR(ROUND($C19*IF($B19="Wohnfläche",Q$8/$C$8,IF($B19="Personen",Q$9/$C$9,IF($B19="Einheiten",Q$10/$C$10,IF($B19="Wasser",Q$12/$C$12,IF($B19="Heizung",'1 Stammdaten'!$B$16/100*Q$11/$C$11+(1-'1 Stammdaten'!$B$16/100)*Q$8/$C$8,0))))),2),0))</f>
        <v/>
      </c>
      <c r="R19" s="19">
        <f>IF(OR($C19=0,R$7=""),0,IFERROR(ROUND($C19*IF($B19="Wohnfläche",R$8/$C$8,IF($B19="Personen",R$9/$C$9,IF($B19="Einheiten",R$10/$C$10,IF($B19="Wasser",R$12/$C$12,IF($B19="Heizung",'1 Stammdaten'!$B$16/100*R$11/$C$11+(1-'1 Stammdaten'!$B$16/100)*R$8/$C$8,0))))),2),0))</f>
        <v/>
      </c>
      <c r="S19" s="19">
        <f>IF(OR($C19=0,S$7=""),0,IFERROR(ROUND($C19*IF($B19="Wohnfläche",S$8/$C$8,IF($B19="Personen",S$9/$C$9,IF($B19="Einheiten",S$10/$C$10,IF($B19="Wasser",S$12/$C$12,IF($B19="Heizung",'1 Stammdaten'!$B$16/100*S$11/$C$11+(1-'1 Stammdaten'!$B$16/100)*S$8/$C$8,0))))),2),0))</f>
        <v/>
      </c>
      <c r="T19" s="19">
        <f>IF(OR($C19=0,T$7=""),0,IFERROR(ROUND($C19*IF($B19="Wohnfläche",T$8/$C$8,IF($B19="Personen",T$9/$C$9,IF($B19="Einheiten",T$10/$C$10,IF($B19="Wasser",T$12/$C$12,IF($B19="Heizung",'1 Stammdaten'!$B$16/100*T$11/$C$11+(1-'1 Stammdaten'!$B$16/100)*T$8/$C$8,0))))),2),0))</f>
        <v/>
      </c>
      <c r="U19" s="19">
        <f>IF(OR($C19=0,U$7=""),0,IFERROR(ROUND($C19*IF($B19="Wohnfläche",U$8/$C$8,IF($B19="Personen",U$9/$C$9,IF($B19="Einheiten",U$10/$C$10,IF($B19="Wasser",U$12/$C$12,IF($B19="Heizung",'1 Stammdaten'!$B$16/100*U$11/$C$11+(1-'1 Stammdaten'!$B$16/100)*U$8/$C$8,0))))),2),0))</f>
        <v/>
      </c>
      <c r="V19" s="19">
        <f>IF(OR($C19=0,V$7=""),0,IFERROR(ROUND($C19*IF($B19="Wohnfläche",V$8/$C$8,IF($B19="Personen",V$9/$C$9,IF($B19="Einheiten",V$10/$C$10,IF($B19="Wasser",V$12/$C$12,IF($B19="Heizung",'1 Stammdaten'!$B$16/100*V$11/$C$11+(1-'1 Stammdaten'!$B$16/100)*V$8/$C$8,0))))),2),0))</f>
        <v/>
      </c>
      <c r="W19" s="19">
        <f>IF(OR($C19=0,W$7=""),0,IFERROR(ROUND($C19*IF($B19="Wohnfläche",W$8/$C$8,IF($B19="Personen",W$9/$C$9,IF($B19="Einheiten",W$10/$C$10,IF($B19="Wasser",W$12/$C$12,IF($B19="Heizung",'1 Stammdaten'!$B$16/100*W$11/$C$11+(1-'1 Stammdaten'!$B$16/100)*W$8/$C$8,0))))),2),0))</f>
        <v/>
      </c>
      <c r="X19" s="19">
        <f>SUM(D19:W19)</f>
        <v/>
      </c>
      <c r="Y19" s="19">
        <f>C19-X19</f>
        <v/>
      </c>
    </row>
    <row r="20">
      <c r="A20" s="11">
        <f>IF('3 Kosten'!A12="","",'3 Kosten'!A12)</f>
        <v/>
      </c>
      <c r="B20" s="11">
        <f>IF('3 Kosten'!D12="","",'3 Kosten'!D12)</f>
        <v/>
      </c>
      <c r="C20" s="19">
        <f>IF(AND('3 Kosten'!C12="ja",'3 Kosten'!B12&lt;&gt;""),'3 Kosten'!B12,0)</f>
        <v/>
      </c>
      <c r="D20" s="19">
        <f>IF(OR($C20=0,D$7=""),0,IFERROR(ROUND($C20*IF($B20="Wohnfläche",D$8/$C$8,IF($B20="Personen",D$9/$C$9,IF($B20="Einheiten",D$10/$C$10,IF($B20="Wasser",D$12/$C$12,IF($B20="Heizung",'1 Stammdaten'!$B$16/100*D$11/$C$11+(1-'1 Stammdaten'!$B$16/100)*D$8/$C$8,0))))),2),0))</f>
        <v/>
      </c>
      <c r="E20" s="19">
        <f>IF(OR($C20=0,E$7=""),0,IFERROR(ROUND($C20*IF($B20="Wohnfläche",E$8/$C$8,IF($B20="Personen",E$9/$C$9,IF($B20="Einheiten",E$10/$C$10,IF($B20="Wasser",E$12/$C$12,IF($B20="Heizung",'1 Stammdaten'!$B$16/100*E$11/$C$11+(1-'1 Stammdaten'!$B$16/100)*E$8/$C$8,0))))),2),0))</f>
        <v/>
      </c>
      <c r="F20" s="19">
        <f>IF(OR($C20=0,F$7=""),0,IFERROR(ROUND($C20*IF($B20="Wohnfläche",F$8/$C$8,IF($B20="Personen",F$9/$C$9,IF($B20="Einheiten",F$10/$C$10,IF($B20="Wasser",F$12/$C$12,IF($B20="Heizung",'1 Stammdaten'!$B$16/100*F$11/$C$11+(1-'1 Stammdaten'!$B$16/100)*F$8/$C$8,0))))),2),0))</f>
        <v/>
      </c>
      <c r="G20" s="19">
        <f>IF(OR($C20=0,G$7=""),0,IFERROR(ROUND($C20*IF($B20="Wohnfläche",G$8/$C$8,IF($B20="Personen",G$9/$C$9,IF($B20="Einheiten",G$10/$C$10,IF($B20="Wasser",G$12/$C$12,IF($B20="Heizung",'1 Stammdaten'!$B$16/100*G$11/$C$11+(1-'1 Stammdaten'!$B$16/100)*G$8/$C$8,0))))),2),0))</f>
        <v/>
      </c>
      <c r="H20" s="19">
        <f>IF(OR($C20=0,H$7=""),0,IFERROR(ROUND($C20*IF($B20="Wohnfläche",H$8/$C$8,IF($B20="Personen",H$9/$C$9,IF($B20="Einheiten",H$10/$C$10,IF($B20="Wasser",H$12/$C$12,IF($B20="Heizung",'1 Stammdaten'!$B$16/100*H$11/$C$11+(1-'1 Stammdaten'!$B$16/100)*H$8/$C$8,0))))),2),0))</f>
        <v/>
      </c>
      <c r="I20" s="19">
        <f>IF(OR($C20=0,I$7=""),0,IFERROR(ROUND($C20*IF($B20="Wohnfläche",I$8/$C$8,IF($B20="Personen",I$9/$C$9,IF($B20="Einheiten",I$10/$C$10,IF($B20="Wasser",I$12/$C$12,IF($B20="Heizung",'1 Stammdaten'!$B$16/100*I$11/$C$11+(1-'1 Stammdaten'!$B$16/100)*I$8/$C$8,0))))),2),0))</f>
        <v/>
      </c>
      <c r="J20" s="19">
        <f>IF(OR($C20=0,J$7=""),0,IFERROR(ROUND($C20*IF($B20="Wohnfläche",J$8/$C$8,IF($B20="Personen",J$9/$C$9,IF($B20="Einheiten",J$10/$C$10,IF($B20="Wasser",J$12/$C$12,IF($B20="Heizung",'1 Stammdaten'!$B$16/100*J$11/$C$11+(1-'1 Stammdaten'!$B$16/100)*J$8/$C$8,0))))),2),0))</f>
        <v/>
      </c>
      <c r="K20" s="19">
        <f>IF(OR($C20=0,K$7=""),0,IFERROR(ROUND($C20*IF($B20="Wohnfläche",K$8/$C$8,IF($B20="Personen",K$9/$C$9,IF($B20="Einheiten",K$10/$C$10,IF($B20="Wasser",K$12/$C$12,IF($B20="Heizung",'1 Stammdaten'!$B$16/100*K$11/$C$11+(1-'1 Stammdaten'!$B$16/100)*K$8/$C$8,0))))),2),0))</f>
        <v/>
      </c>
      <c r="L20" s="19">
        <f>IF(OR($C20=0,L$7=""),0,IFERROR(ROUND($C20*IF($B20="Wohnfläche",L$8/$C$8,IF($B20="Personen",L$9/$C$9,IF($B20="Einheiten",L$10/$C$10,IF($B20="Wasser",L$12/$C$12,IF($B20="Heizung",'1 Stammdaten'!$B$16/100*L$11/$C$11+(1-'1 Stammdaten'!$B$16/100)*L$8/$C$8,0))))),2),0))</f>
        <v/>
      </c>
      <c r="M20" s="19">
        <f>IF(OR($C20=0,M$7=""),0,IFERROR(ROUND($C20*IF($B20="Wohnfläche",M$8/$C$8,IF($B20="Personen",M$9/$C$9,IF($B20="Einheiten",M$10/$C$10,IF($B20="Wasser",M$12/$C$12,IF($B20="Heizung",'1 Stammdaten'!$B$16/100*M$11/$C$11+(1-'1 Stammdaten'!$B$16/100)*M$8/$C$8,0))))),2),0))</f>
        <v/>
      </c>
      <c r="N20" s="19">
        <f>IF(OR($C20=0,N$7=""),0,IFERROR(ROUND($C20*IF($B20="Wohnfläche",N$8/$C$8,IF($B20="Personen",N$9/$C$9,IF($B20="Einheiten",N$10/$C$10,IF($B20="Wasser",N$12/$C$12,IF($B20="Heizung",'1 Stammdaten'!$B$16/100*N$11/$C$11+(1-'1 Stammdaten'!$B$16/100)*N$8/$C$8,0))))),2),0))</f>
        <v/>
      </c>
      <c r="O20" s="19">
        <f>IF(OR($C20=0,O$7=""),0,IFERROR(ROUND($C20*IF($B20="Wohnfläche",O$8/$C$8,IF($B20="Personen",O$9/$C$9,IF($B20="Einheiten",O$10/$C$10,IF($B20="Wasser",O$12/$C$12,IF($B20="Heizung",'1 Stammdaten'!$B$16/100*O$11/$C$11+(1-'1 Stammdaten'!$B$16/100)*O$8/$C$8,0))))),2),0))</f>
        <v/>
      </c>
      <c r="P20" s="19">
        <f>IF(OR($C20=0,P$7=""),0,IFERROR(ROUND($C20*IF($B20="Wohnfläche",P$8/$C$8,IF($B20="Personen",P$9/$C$9,IF($B20="Einheiten",P$10/$C$10,IF($B20="Wasser",P$12/$C$12,IF($B20="Heizung",'1 Stammdaten'!$B$16/100*P$11/$C$11+(1-'1 Stammdaten'!$B$16/100)*P$8/$C$8,0))))),2),0))</f>
        <v/>
      </c>
      <c r="Q20" s="19">
        <f>IF(OR($C20=0,Q$7=""),0,IFERROR(ROUND($C20*IF($B20="Wohnfläche",Q$8/$C$8,IF($B20="Personen",Q$9/$C$9,IF($B20="Einheiten",Q$10/$C$10,IF($B20="Wasser",Q$12/$C$12,IF($B20="Heizung",'1 Stammdaten'!$B$16/100*Q$11/$C$11+(1-'1 Stammdaten'!$B$16/100)*Q$8/$C$8,0))))),2),0))</f>
        <v/>
      </c>
      <c r="R20" s="19">
        <f>IF(OR($C20=0,R$7=""),0,IFERROR(ROUND($C20*IF($B20="Wohnfläche",R$8/$C$8,IF($B20="Personen",R$9/$C$9,IF($B20="Einheiten",R$10/$C$10,IF($B20="Wasser",R$12/$C$12,IF($B20="Heizung",'1 Stammdaten'!$B$16/100*R$11/$C$11+(1-'1 Stammdaten'!$B$16/100)*R$8/$C$8,0))))),2),0))</f>
        <v/>
      </c>
      <c r="S20" s="19">
        <f>IF(OR($C20=0,S$7=""),0,IFERROR(ROUND($C20*IF($B20="Wohnfläche",S$8/$C$8,IF($B20="Personen",S$9/$C$9,IF($B20="Einheiten",S$10/$C$10,IF($B20="Wasser",S$12/$C$12,IF($B20="Heizung",'1 Stammdaten'!$B$16/100*S$11/$C$11+(1-'1 Stammdaten'!$B$16/100)*S$8/$C$8,0))))),2),0))</f>
        <v/>
      </c>
      <c r="T20" s="19">
        <f>IF(OR($C20=0,T$7=""),0,IFERROR(ROUND($C20*IF($B20="Wohnfläche",T$8/$C$8,IF($B20="Personen",T$9/$C$9,IF($B20="Einheiten",T$10/$C$10,IF($B20="Wasser",T$12/$C$12,IF($B20="Heizung",'1 Stammdaten'!$B$16/100*T$11/$C$11+(1-'1 Stammdaten'!$B$16/100)*T$8/$C$8,0))))),2),0))</f>
        <v/>
      </c>
      <c r="U20" s="19">
        <f>IF(OR($C20=0,U$7=""),0,IFERROR(ROUND($C20*IF($B20="Wohnfläche",U$8/$C$8,IF($B20="Personen",U$9/$C$9,IF($B20="Einheiten",U$10/$C$10,IF($B20="Wasser",U$12/$C$12,IF($B20="Heizung",'1 Stammdaten'!$B$16/100*U$11/$C$11+(1-'1 Stammdaten'!$B$16/100)*U$8/$C$8,0))))),2),0))</f>
        <v/>
      </c>
      <c r="V20" s="19">
        <f>IF(OR($C20=0,V$7=""),0,IFERROR(ROUND($C20*IF($B20="Wohnfläche",V$8/$C$8,IF($B20="Personen",V$9/$C$9,IF($B20="Einheiten",V$10/$C$10,IF($B20="Wasser",V$12/$C$12,IF($B20="Heizung",'1 Stammdaten'!$B$16/100*V$11/$C$11+(1-'1 Stammdaten'!$B$16/100)*V$8/$C$8,0))))),2),0))</f>
        <v/>
      </c>
      <c r="W20" s="19">
        <f>IF(OR($C20=0,W$7=""),0,IFERROR(ROUND($C20*IF($B20="Wohnfläche",W$8/$C$8,IF($B20="Personen",W$9/$C$9,IF($B20="Einheiten",W$10/$C$10,IF($B20="Wasser",W$12/$C$12,IF($B20="Heizung",'1 Stammdaten'!$B$16/100*W$11/$C$11+(1-'1 Stammdaten'!$B$16/100)*W$8/$C$8,0))))),2),0))</f>
        <v/>
      </c>
      <c r="X20" s="19">
        <f>SUM(D20:W20)</f>
        <v/>
      </c>
      <c r="Y20" s="19">
        <f>C20-X20</f>
        <v/>
      </c>
    </row>
    <row r="21">
      <c r="A21" s="11">
        <f>IF('3 Kosten'!A13="","",'3 Kosten'!A13)</f>
        <v/>
      </c>
      <c r="B21" s="11">
        <f>IF('3 Kosten'!D13="","",'3 Kosten'!D13)</f>
        <v/>
      </c>
      <c r="C21" s="19">
        <f>IF(AND('3 Kosten'!C13="ja",'3 Kosten'!B13&lt;&gt;""),'3 Kosten'!B13,0)</f>
        <v/>
      </c>
      <c r="D21" s="19">
        <f>IF(OR($C21=0,D$7=""),0,IFERROR(ROUND($C21*IF($B21="Wohnfläche",D$8/$C$8,IF($B21="Personen",D$9/$C$9,IF($B21="Einheiten",D$10/$C$10,IF($B21="Wasser",D$12/$C$12,IF($B21="Heizung",'1 Stammdaten'!$B$16/100*D$11/$C$11+(1-'1 Stammdaten'!$B$16/100)*D$8/$C$8,0))))),2),0))</f>
        <v/>
      </c>
      <c r="E21" s="19">
        <f>IF(OR($C21=0,E$7=""),0,IFERROR(ROUND($C21*IF($B21="Wohnfläche",E$8/$C$8,IF($B21="Personen",E$9/$C$9,IF($B21="Einheiten",E$10/$C$10,IF($B21="Wasser",E$12/$C$12,IF($B21="Heizung",'1 Stammdaten'!$B$16/100*E$11/$C$11+(1-'1 Stammdaten'!$B$16/100)*E$8/$C$8,0))))),2),0))</f>
        <v/>
      </c>
      <c r="F21" s="19">
        <f>IF(OR($C21=0,F$7=""),0,IFERROR(ROUND($C21*IF($B21="Wohnfläche",F$8/$C$8,IF($B21="Personen",F$9/$C$9,IF($B21="Einheiten",F$10/$C$10,IF($B21="Wasser",F$12/$C$12,IF($B21="Heizung",'1 Stammdaten'!$B$16/100*F$11/$C$11+(1-'1 Stammdaten'!$B$16/100)*F$8/$C$8,0))))),2),0))</f>
        <v/>
      </c>
      <c r="G21" s="19">
        <f>IF(OR($C21=0,G$7=""),0,IFERROR(ROUND($C21*IF($B21="Wohnfläche",G$8/$C$8,IF($B21="Personen",G$9/$C$9,IF($B21="Einheiten",G$10/$C$10,IF($B21="Wasser",G$12/$C$12,IF($B21="Heizung",'1 Stammdaten'!$B$16/100*G$11/$C$11+(1-'1 Stammdaten'!$B$16/100)*G$8/$C$8,0))))),2),0))</f>
        <v/>
      </c>
      <c r="H21" s="19">
        <f>IF(OR($C21=0,H$7=""),0,IFERROR(ROUND($C21*IF($B21="Wohnfläche",H$8/$C$8,IF($B21="Personen",H$9/$C$9,IF($B21="Einheiten",H$10/$C$10,IF($B21="Wasser",H$12/$C$12,IF($B21="Heizung",'1 Stammdaten'!$B$16/100*H$11/$C$11+(1-'1 Stammdaten'!$B$16/100)*H$8/$C$8,0))))),2),0))</f>
        <v/>
      </c>
      <c r="I21" s="19">
        <f>IF(OR($C21=0,I$7=""),0,IFERROR(ROUND($C21*IF($B21="Wohnfläche",I$8/$C$8,IF($B21="Personen",I$9/$C$9,IF($B21="Einheiten",I$10/$C$10,IF($B21="Wasser",I$12/$C$12,IF($B21="Heizung",'1 Stammdaten'!$B$16/100*I$11/$C$11+(1-'1 Stammdaten'!$B$16/100)*I$8/$C$8,0))))),2),0))</f>
        <v/>
      </c>
      <c r="J21" s="19">
        <f>IF(OR($C21=0,J$7=""),0,IFERROR(ROUND($C21*IF($B21="Wohnfläche",J$8/$C$8,IF($B21="Personen",J$9/$C$9,IF($B21="Einheiten",J$10/$C$10,IF($B21="Wasser",J$12/$C$12,IF($B21="Heizung",'1 Stammdaten'!$B$16/100*J$11/$C$11+(1-'1 Stammdaten'!$B$16/100)*J$8/$C$8,0))))),2),0))</f>
        <v/>
      </c>
      <c r="K21" s="19">
        <f>IF(OR($C21=0,K$7=""),0,IFERROR(ROUND($C21*IF($B21="Wohnfläche",K$8/$C$8,IF($B21="Personen",K$9/$C$9,IF($B21="Einheiten",K$10/$C$10,IF($B21="Wasser",K$12/$C$12,IF($B21="Heizung",'1 Stammdaten'!$B$16/100*K$11/$C$11+(1-'1 Stammdaten'!$B$16/100)*K$8/$C$8,0))))),2),0))</f>
        <v/>
      </c>
      <c r="L21" s="19">
        <f>IF(OR($C21=0,L$7=""),0,IFERROR(ROUND($C21*IF($B21="Wohnfläche",L$8/$C$8,IF($B21="Personen",L$9/$C$9,IF($B21="Einheiten",L$10/$C$10,IF($B21="Wasser",L$12/$C$12,IF($B21="Heizung",'1 Stammdaten'!$B$16/100*L$11/$C$11+(1-'1 Stammdaten'!$B$16/100)*L$8/$C$8,0))))),2),0))</f>
        <v/>
      </c>
      <c r="M21" s="19">
        <f>IF(OR($C21=0,M$7=""),0,IFERROR(ROUND($C21*IF($B21="Wohnfläche",M$8/$C$8,IF($B21="Personen",M$9/$C$9,IF($B21="Einheiten",M$10/$C$10,IF($B21="Wasser",M$12/$C$12,IF($B21="Heizung",'1 Stammdaten'!$B$16/100*M$11/$C$11+(1-'1 Stammdaten'!$B$16/100)*M$8/$C$8,0))))),2),0))</f>
        <v/>
      </c>
      <c r="N21" s="19">
        <f>IF(OR($C21=0,N$7=""),0,IFERROR(ROUND($C21*IF($B21="Wohnfläche",N$8/$C$8,IF($B21="Personen",N$9/$C$9,IF($B21="Einheiten",N$10/$C$10,IF($B21="Wasser",N$12/$C$12,IF($B21="Heizung",'1 Stammdaten'!$B$16/100*N$11/$C$11+(1-'1 Stammdaten'!$B$16/100)*N$8/$C$8,0))))),2),0))</f>
        <v/>
      </c>
      <c r="O21" s="19">
        <f>IF(OR($C21=0,O$7=""),0,IFERROR(ROUND($C21*IF($B21="Wohnfläche",O$8/$C$8,IF($B21="Personen",O$9/$C$9,IF($B21="Einheiten",O$10/$C$10,IF($B21="Wasser",O$12/$C$12,IF($B21="Heizung",'1 Stammdaten'!$B$16/100*O$11/$C$11+(1-'1 Stammdaten'!$B$16/100)*O$8/$C$8,0))))),2),0))</f>
        <v/>
      </c>
      <c r="P21" s="19">
        <f>IF(OR($C21=0,P$7=""),0,IFERROR(ROUND($C21*IF($B21="Wohnfläche",P$8/$C$8,IF($B21="Personen",P$9/$C$9,IF($B21="Einheiten",P$10/$C$10,IF($B21="Wasser",P$12/$C$12,IF($B21="Heizung",'1 Stammdaten'!$B$16/100*P$11/$C$11+(1-'1 Stammdaten'!$B$16/100)*P$8/$C$8,0))))),2),0))</f>
        <v/>
      </c>
      <c r="Q21" s="19">
        <f>IF(OR($C21=0,Q$7=""),0,IFERROR(ROUND($C21*IF($B21="Wohnfläche",Q$8/$C$8,IF($B21="Personen",Q$9/$C$9,IF($B21="Einheiten",Q$10/$C$10,IF($B21="Wasser",Q$12/$C$12,IF($B21="Heizung",'1 Stammdaten'!$B$16/100*Q$11/$C$11+(1-'1 Stammdaten'!$B$16/100)*Q$8/$C$8,0))))),2),0))</f>
        <v/>
      </c>
      <c r="R21" s="19">
        <f>IF(OR($C21=0,R$7=""),0,IFERROR(ROUND($C21*IF($B21="Wohnfläche",R$8/$C$8,IF($B21="Personen",R$9/$C$9,IF($B21="Einheiten",R$10/$C$10,IF($B21="Wasser",R$12/$C$12,IF($B21="Heizung",'1 Stammdaten'!$B$16/100*R$11/$C$11+(1-'1 Stammdaten'!$B$16/100)*R$8/$C$8,0))))),2),0))</f>
        <v/>
      </c>
      <c r="S21" s="19">
        <f>IF(OR($C21=0,S$7=""),0,IFERROR(ROUND($C21*IF($B21="Wohnfläche",S$8/$C$8,IF($B21="Personen",S$9/$C$9,IF($B21="Einheiten",S$10/$C$10,IF($B21="Wasser",S$12/$C$12,IF($B21="Heizung",'1 Stammdaten'!$B$16/100*S$11/$C$11+(1-'1 Stammdaten'!$B$16/100)*S$8/$C$8,0))))),2),0))</f>
        <v/>
      </c>
      <c r="T21" s="19">
        <f>IF(OR($C21=0,T$7=""),0,IFERROR(ROUND($C21*IF($B21="Wohnfläche",T$8/$C$8,IF($B21="Personen",T$9/$C$9,IF($B21="Einheiten",T$10/$C$10,IF($B21="Wasser",T$12/$C$12,IF($B21="Heizung",'1 Stammdaten'!$B$16/100*T$11/$C$11+(1-'1 Stammdaten'!$B$16/100)*T$8/$C$8,0))))),2),0))</f>
        <v/>
      </c>
      <c r="U21" s="19">
        <f>IF(OR($C21=0,U$7=""),0,IFERROR(ROUND($C21*IF($B21="Wohnfläche",U$8/$C$8,IF($B21="Personen",U$9/$C$9,IF($B21="Einheiten",U$10/$C$10,IF($B21="Wasser",U$12/$C$12,IF($B21="Heizung",'1 Stammdaten'!$B$16/100*U$11/$C$11+(1-'1 Stammdaten'!$B$16/100)*U$8/$C$8,0))))),2),0))</f>
        <v/>
      </c>
      <c r="V21" s="19">
        <f>IF(OR($C21=0,V$7=""),0,IFERROR(ROUND($C21*IF($B21="Wohnfläche",V$8/$C$8,IF($B21="Personen",V$9/$C$9,IF($B21="Einheiten",V$10/$C$10,IF($B21="Wasser",V$12/$C$12,IF($B21="Heizung",'1 Stammdaten'!$B$16/100*V$11/$C$11+(1-'1 Stammdaten'!$B$16/100)*V$8/$C$8,0))))),2),0))</f>
        <v/>
      </c>
      <c r="W21" s="19">
        <f>IF(OR($C21=0,W$7=""),0,IFERROR(ROUND($C21*IF($B21="Wohnfläche",W$8/$C$8,IF($B21="Personen",W$9/$C$9,IF($B21="Einheiten",W$10/$C$10,IF($B21="Wasser",W$12/$C$12,IF($B21="Heizung",'1 Stammdaten'!$B$16/100*W$11/$C$11+(1-'1 Stammdaten'!$B$16/100)*W$8/$C$8,0))))),2),0))</f>
        <v/>
      </c>
      <c r="X21" s="19">
        <f>SUM(D21:W21)</f>
        <v/>
      </c>
      <c r="Y21" s="19">
        <f>C21-X21</f>
        <v/>
      </c>
    </row>
    <row r="22">
      <c r="A22" s="11">
        <f>IF('3 Kosten'!A14="","",'3 Kosten'!A14)</f>
        <v/>
      </c>
      <c r="B22" s="11">
        <f>IF('3 Kosten'!D14="","",'3 Kosten'!D14)</f>
        <v/>
      </c>
      <c r="C22" s="19">
        <f>IF(AND('3 Kosten'!C14="ja",'3 Kosten'!B14&lt;&gt;""),'3 Kosten'!B14,0)</f>
        <v/>
      </c>
      <c r="D22" s="19">
        <f>IF(OR($C22=0,D$7=""),0,IFERROR(ROUND($C22*IF($B22="Wohnfläche",D$8/$C$8,IF($B22="Personen",D$9/$C$9,IF($B22="Einheiten",D$10/$C$10,IF($B22="Wasser",D$12/$C$12,IF($B22="Heizung",'1 Stammdaten'!$B$16/100*D$11/$C$11+(1-'1 Stammdaten'!$B$16/100)*D$8/$C$8,0))))),2),0))</f>
        <v/>
      </c>
      <c r="E22" s="19">
        <f>IF(OR($C22=0,E$7=""),0,IFERROR(ROUND($C22*IF($B22="Wohnfläche",E$8/$C$8,IF($B22="Personen",E$9/$C$9,IF($B22="Einheiten",E$10/$C$10,IF($B22="Wasser",E$12/$C$12,IF($B22="Heizung",'1 Stammdaten'!$B$16/100*E$11/$C$11+(1-'1 Stammdaten'!$B$16/100)*E$8/$C$8,0))))),2),0))</f>
        <v/>
      </c>
      <c r="F22" s="19">
        <f>IF(OR($C22=0,F$7=""),0,IFERROR(ROUND($C22*IF($B22="Wohnfläche",F$8/$C$8,IF($B22="Personen",F$9/$C$9,IF($B22="Einheiten",F$10/$C$10,IF($B22="Wasser",F$12/$C$12,IF($B22="Heizung",'1 Stammdaten'!$B$16/100*F$11/$C$11+(1-'1 Stammdaten'!$B$16/100)*F$8/$C$8,0))))),2),0))</f>
        <v/>
      </c>
      <c r="G22" s="19">
        <f>IF(OR($C22=0,G$7=""),0,IFERROR(ROUND($C22*IF($B22="Wohnfläche",G$8/$C$8,IF($B22="Personen",G$9/$C$9,IF($B22="Einheiten",G$10/$C$10,IF($B22="Wasser",G$12/$C$12,IF($B22="Heizung",'1 Stammdaten'!$B$16/100*G$11/$C$11+(1-'1 Stammdaten'!$B$16/100)*G$8/$C$8,0))))),2),0))</f>
        <v/>
      </c>
      <c r="H22" s="19">
        <f>IF(OR($C22=0,H$7=""),0,IFERROR(ROUND($C22*IF($B22="Wohnfläche",H$8/$C$8,IF($B22="Personen",H$9/$C$9,IF($B22="Einheiten",H$10/$C$10,IF($B22="Wasser",H$12/$C$12,IF($B22="Heizung",'1 Stammdaten'!$B$16/100*H$11/$C$11+(1-'1 Stammdaten'!$B$16/100)*H$8/$C$8,0))))),2),0))</f>
        <v/>
      </c>
      <c r="I22" s="19">
        <f>IF(OR($C22=0,I$7=""),0,IFERROR(ROUND($C22*IF($B22="Wohnfläche",I$8/$C$8,IF($B22="Personen",I$9/$C$9,IF($B22="Einheiten",I$10/$C$10,IF($B22="Wasser",I$12/$C$12,IF($B22="Heizung",'1 Stammdaten'!$B$16/100*I$11/$C$11+(1-'1 Stammdaten'!$B$16/100)*I$8/$C$8,0))))),2),0))</f>
        <v/>
      </c>
      <c r="J22" s="19">
        <f>IF(OR($C22=0,J$7=""),0,IFERROR(ROUND($C22*IF($B22="Wohnfläche",J$8/$C$8,IF($B22="Personen",J$9/$C$9,IF($B22="Einheiten",J$10/$C$10,IF($B22="Wasser",J$12/$C$12,IF($B22="Heizung",'1 Stammdaten'!$B$16/100*J$11/$C$11+(1-'1 Stammdaten'!$B$16/100)*J$8/$C$8,0))))),2),0))</f>
        <v/>
      </c>
      <c r="K22" s="19">
        <f>IF(OR($C22=0,K$7=""),0,IFERROR(ROUND($C22*IF($B22="Wohnfläche",K$8/$C$8,IF($B22="Personen",K$9/$C$9,IF($B22="Einheiten",K$10/$C$10,IF($B22="Wasser",K$12/$C$12,IF($B22="Heizung",'1 Stammdaten'!$B$16/100*K$11/$C$11+(1-'1 Stammdaten'!$B$16/100)*K$8/$C$8,0))))),2),0))</f>
        <v/>
      </c>
      <c r="L22" s="19">
        <f>IF(OR($C22=0,L$7=""),0,IFERROR(ROUND($C22*IF($B22="Wohnfläche",L$8/$C$8,IF($B22="Personen",L$9/$C$9,IF($B22="Einheiten",L$10/$C$10,IF($B22="Wasser",L$12/$C$12,IF($B22="Heizung",'1 Stammdaten'!$B$16/100*L$11/$C$11+(1-'1 Stammdaten'!$B$16/100)*L$8/$C$8,0))))),2),0))</f>
        <v/>
      </c>
      <c r="M22" s="19">
        <f>IF(OR($C22=0,M$7=""),0,IFERROR(ROUND($C22*IF($B22="Wohnfläche",M$8/$C$8,IF($B22="Personen",M$9/$C$9,IF($B22="Einheiten",M$10/$C$10,IF($B22="Wasser",M$12/$C$12,IF($B22="Heizung",'1 Stammdaten'!$B$16/100*M$11/$C$11+(1-'1 Stammdaten'!$B$16/100)*M$8/$C$8,0))))),2),0))</f>
        <v/>
      </c>
      <c r="N22" s="19">
        <f>IF(OR($C22=0,N$7=""),0,IFERROR(ROUND($C22*IF($B22="Wohnfläche",N$8/$C$8,IF($B22="Personen",N$9/$C$9,IF($B22="Einheiten",N$10/$C$10,IF($B22="Wasser",N$12/$C$12,IF($B22="Heizung",'1 Stammdaten'!$B$16/100*N$11/$C$11+(1-'1 Stammdaten'!$B$16/100)*N$8/$C$8,0))))),2),0))</f>
        <v/>
      </c>
      <c r="O22" s="19">
        <f>IF(OR($C22=0,O$7=""),0,IFERROR(ROUND($C22*IF($B22="Wohnfläche",O$8/$C$8,IF($B22="Personen",O$9/$C$9,IF($B22="Einheiten",O$10/$C$10,IF($B22="Wasser",O$12/$C$12,IF($B22="Heizung",'1 Stammdaten'!$B$16/100*O$11/$C$11+(1-'1 Stammdaten'!$B$16/100)*O$8/$C$8,0))))),2),0))</f>
        <v/>
      </c>
      <c r="P22" s="19">
        <f>IF(OR($C22=0,P$7=""),0,IFERROR(ROUND($C22*IF($B22="Wohnfläche",P$8/$C$8,IF($B22="Personen",P$9/$C$9,IF($B22="Einheiten",P$10/$C$10,IF($B22="Wasser",P$12/$C$12,IF($B22="Heizung",'1 Stammdaten'!$B$16/100*P$11/$C$11+(1-'1 Stammdaten'!$B$16/100)*P$8/$C$8,0))))),2),0))</f>
        <v/>
      </c>
      <c r="Q22" s="19">
        <f>IF(OR($C22=0,Q$7=""),0,IFERROR(ROUND($C22*IF($B22="Wohnfläche",Q$8/$C$8,IF($B22="Personen",Q$9/$C$9,IF($B22="Einheiten",Q$10/$C$10,IF($B22="Wasser",Q$12/$C$12,IF($B22="Heizung",'1 Stammdaten'!$B$16/100*Q$11/$C$11+(1-'1 Stammdaten'!$B$16/100)*Q$8/$C$8,0))))),2),0))</f>
        <v/>
      </c>
      <c r="R22" s="19">
        <f>IF(OR($C22=0,R$7=""),0,IFERROR(ROUND($C22*IF($B22="Wohnfläche",R$8/$C$8,IF($B22="Personen",R$9/$C$9,IF($B22="Einheiten",R$10/$C$10,IF($B22="Wasser",R$12/$C$12,IF($B22="Heizung",'1 Stammdaten'!$B$16/100*R$11/$C$11+(1-'1 Stammdaten'!$B$16/100)*R$8/$C$8,0))))),2),0))</f>
        <v/>
      </c>
      <c r="S22" s="19">
        <f>IF(OR($C22=0,S$7=""),0,IFERROR(ROUND($C22*IF($B22="Wohnfläche",S$8/$C$8,IF($B22="Personen",S$9/$C$9,IF($B22="Einheiten",S$10/$C$10,IF($B22="Wasser",S$12/$C$12,IF($B22="Heizung",'1 Stammdaten'!$B$16/100*S$11/$C$11+(1-'1 Stammdaten'!$B$16/100)*S$8/$C$8,0))))),2),0))</f>
        <v/>
      </c>
      <c r="T22" s="19">
        <f>IF(OR($C22=0,T$7=""),0,IFERROR(ROUND($C22*IF($B22="Wohnfläche",T$8/$C$8,IF($B22="Personen",T$9/$C$9,IF($B22="Einheiten",T$10/$C$10,IF($B22="Wasser",T$12/$C$12,IF($B22="Heizung",'1 Stammdaten'!$B$16/100*T$11/$C$11+(1-'1 Stammdaten'!$B$16/100)*T$8/$C$8,0))))),2),0))</f>
        <v/>
      </c>
      <c r="U22" s="19">
        <f>IF(OR($C22=0,U$7=""),0,IFERROR(ROUND($C22*IF($B22="Wohnfläche",U$8/$C$8,IF($B22="Personen",U$9/$C$9,IF($B22="Einheiten",U$10/$C$10,IF($B22="Wasser",U$12/$C$12,IF($B22="Heizung",'1 Stammdaten'!$B$16/100*U$11/$C$11+(1-'1 Stammdaten'!$B$16/100)*U$8/$C$8,0))))),2),0))</f>
        <v/>
      </c>
      <c r="V22" s="19">
        <f>IF(OR($C22=0,V$7=""),0,IFERROR(ROUND($C22*IF($B22="Wohnfläche",V$8/$C$8,IF($B22="Personen",V$9/$C$9,IF($B22="Einheiten",V$10/$C$10,IF($B22="Wasser",V$12/$C$12,IF($B22="Heizung",'1 Stammdaten'!$B$16/100*V$11/$C$11+(1-'1 Stammdaten'!$B$16/100)*V$8/$C$8,0))))),2),0))</f>
        <v/>
      </c>
      <c r="W22" s="19">
        <f>IF(OR($C22=0,W$7=""),0,IFERROR(ROUND($C22*IF($B22="Wohnfläche",W$8/$C$8,IF($B22="Personen",W$9/$C$9,IF($B22="Einheiten",W$10/$C$10,IF($B22="Wasser",W$12/$C$12,IF($B22="Heizung",'1 Stammdaten'!$B$16/100*W$11/$C$11+(1-'1 Stammdaten'!$B$16/100)*W$8/$C$8,0))))),2),0))</f>
        <v/>
      </c>
      <c r="X22" s="19">
        <f>SUM(D22:W22)</f>
        <v/>
      </c>
      <c r="Y22" s="19">
        <f>C22-X22</f>
        <v/>
      </c>
    </row>
    <row r="23">
      <c r="A23" s="11">
        <f>IF('3 Kosten'!A15="","",'3 Kosten'!A15)</f>
        <v/>
      </c>
      <c r="B23" s="11">
        <f>IF('3 Kosten'!D15="","",'3 Kosten'!D15)</f>
        <v/>
      </c>
      <c r="C23" s="19">
        <f>IF(AND('3 Kosten'!C15="ja",'3 Kosten'!B15&lt;&gt;""),'3 Kosten'!B15,0)</f>
        <v/>
      </c>
      <c r="D23" s="19">
        <f>IF(OR($C23=0,D$7=""),0,IFERROR(ROUND($C23*IF($B23="Wohnfläche",D$8/$C$8,IF($B23="Personen",D$9/$C$9,IF($B23="Einheiten",D$10/$C$10,IF($B23="Wasser",D$12/$C$12,IF($B23="Heizung",'1 Stammdaten'!$B$16/100*D$11/$C$11+(1-'1 Stammdaten'!$B$16/100)*D$8/$C$8,0))))),2),0))</f>
        <v/>
      </c>
      <c r="E23" s="19">
        <f>IF(OR($C23=0,E$7=""),0,IFERROR(ROUND($C23*IF($B23="Wohnfläche",E$8/$C$8,IF($B23="Personen",E$9/$C$9,IF($B23="Einheiten",E$10/$C$10,IF($B23="Wasser",E$12/$C$12,IF($B23="Heizung",'1 Stammdaten'!$B$16/100*E$11/$C$11+(1-'1 Stammdaten'!$B$16/100)*E$8/$C$8,0))))),2),0))</f>
        <v/>
      </c>
      <c r="F23" s="19">
        <f>IF(OR($C23=0,F$7=""),0,IFERROR(ROUND($C23*IF($B23="Wohnfläche",F$8/$C$8,IF($B23="Personen",F$9/$C$9,IF($B23="Einheiten",F$10/$C$10,IF($B23="Wasser",F$12/$C$12,IF($B23="Heizung",'1 Stammdaten'!$B$16/100*F$11/$C$11+(1-'1 Stammdaten'!$B$16/100)*F$8/$C$8,0))))),2),0))</f>
        <v/>
      </c>
      <c r="G23" s="19">
        <f>IF(OR($C23=0,G$7=""),0,IFERROR(ROUND($C23*IF($B23="Wohnfläche",G$8/$C$8,IF($B23="Personen",G$9/$C$9,IF($B23="Einheiten",G$10/$C$10,IF($B23="Wasser",G$12/$C$12,IF($B23="Heizung",'1 Stammdaten'!$B$16/100*G$11/$C$11+(1-'1 Stammdaten'!$B$16/100)*G$8/$C$8,0))))),2),0))</f>
        <v/>
      </c>
      <c r="H23" s="19">
        <f>IF(OR($C23=0,H$7=""),0,IFERROR(ROUND($C23*IF($B23="Wohnfläche",H$8/$C$8,IF($B23="Personen",H$9/$C$9,IF($B23="Einheiten",H$10/$C$10,IF($B23="Wasser",H$12/$C$12,IF($B23="Heizung",'1 Stammdaten'!$B$16/100*H$11/$C$11+(1-'1 Stammdaten'!$B$16/100)*H$8/$C$8,0))))),2),0))</f>
        <v/>
      </c>
      <c r="I23" s="19">
        <f>IF(OR($C23=0,I$7=""),0,IFERROR(ROUND($C23*IF($B23="Wohnfläche",I$8/$C$8,IF($B23="Personen",I$9/$C$9,IF($B23="Einheiten",I$10/$C$10,IF($B23="Wasser",I$12/$C$12,IF($B23="Heizung",'1 Stammdaten'!$B$16/100*I$11/$C$11+(1-'1 Stammdaten'!$B$16/100)*I$8/$C$8,0))))),2),0))</f>
        <v/>
      </c>
      <c r="J23" s="19">
        <f>IF(OR($C23=0,J$7=""),0,IFERROR(ROUND($C23*IF($B23="Wohnfläche",J$8/$C$8,IF($B23="Personen",J$9/$C$9,IF($B23="Einheiten",J$10/$C$10,IF($B23="Wasser",J$12/$C$12,IF($B23="Heizung",'1 Stammdaten'!$B$16/100*J$11/$C$11+(1-'1 Stammdaten'!$B$16/100)*J$8/$C$8,0))))),2),0))</f>
        <v/>
      </c>
      <c r="K23" s="19">
        <f>IF(OR($C23=0,K$7=""),0,IFERROR(ROUND($C23*IF($B23="Wohnfläche",K$8/$C$8,IF($B23="Personen",K$9/$C$9,IF($B23="Einheiten",K$10/$C$10,IF($B23="Wasser",K$12/$C$12,IF($B23="Heizung",'1 Stammdaten'!$B$16/100*K$11/$C$11+(1-'1 Stammdaten'!$B$16/100)*K$8/$C$8,0))))),2),0))</f>
        <v/>
      </c>
      <c r="L23" s="19">
        <f>IF(OR($C23=0,L$7=""),0,IFERROR(ROUND($C23*IF($B23="Wohnfläche",L$8/$C$8,IF($B23="Personen",L$9/$C$9,IF($B23="Einheiten",L$10/$C$10,IF($B23="Wasser",L$12/$C$12,IF($B23="Heizung",'1 Stammdaten'!$B$16/100*L$11/$C$11+(1-'1 Stammdaten'!$B$16/100)*L$8/$C$8,0))))),2),0))</f>
        <v/>
      </c>
      <c r="M23" s="19">
        <f>IF(OR($C23=0,M$7=""),0,IFERROR(ROUND($C23*IF($B23="Wohnfläche",M$8/$C$8,IF($B23="Personen",M$9/$C$9,IF($B23="Einheiten",M$10/$C$10,IF($B23="Wasser",M$12/$C$12,IF($B23="Heizung",'1 Stammdaten'!$B$16/100*M$11/$C$11+(1-'1 Stammdaten'!$B$16/100)*M$8/$C$8,0))))),2),0))</f>
        <v/>
      </c>
      <c r="N23" s="19">
        <f>IF(OR($C23=0,N$7=""),0,IFERROR(ROUND($C23*IF($B23="Wohnfläche",N$8/$C$8,IF($B23="Personen",N$9/$C$9,IF($B23="Einheiten",N$10/$C$10,IF($B23="Wasser",N$12/$C$12,IF($B23="Heizung",'1 Stammdaten'!$B$16/100*N$11/$C$11+(1-'1 Stammdaten'!$B$16/100)*N$8/$C$8,0))))),2),0))</f>
        <v/>
      </c>
      <c r="O23" s="19">
        <f>IF(OR($C23=0,O$7=""),0,IFERROR(ROUND($C23*IF($B23="Wohnfläche",O$8/$C$8,IF($B23="Personen",O$9/$C$9,IF($B23="Einheiten",O$10/$C$10,IF($B23="Wasser",O$12/$C$12,IF($B23="Heizung",'1 Stammdaten'!$B$16/100*O$11/$C$11+(1-'1 Stammdaten'!$B$16/100)*O$8/$C$8,0))))),2),0))</f>
        <v/>
      </c>
      <c r="P23" s="19">
        <f>IF(OR($C23=0,P$7=""),0,IFERROR(ROUND($C23*IF($B23="Wohnfläche",P$8/$C$8,IF($B23="Personen",P$9/$C$9,IF($B23="Einheiten",P$10/$C$10,IF($B23="Wasser",P$12/$C$12,IF($B23="Heizung",'1 Stammdaten'!$B$16/100*P$11/$C$11+(1-'1 Stammdaten'!$B$16/100)*P$8/$C$8,0))))),2),0))</f>
        <v/>
      </c>
      <c r="Q23" s="19">
        <f>IF(OR($C23=0,Q$7=""),0,IFERROR(ROUND($C23*IF($B23="Wohnfläche",Q$8/$C$8,IF($B23="Personen",Q$9/$C$9,IF($B23="Einheiten",Q$10/$C$10,IF($B23="Wasser",Q$12/$C$12,IF($B23="Heizung",'1 Stammdaten'!$B$16/100*Q$11/$C$11+(1-'1 Stammdaten'!$B$16/100)*Q$8/$C$8,0))))),2),0))</f>
        <v/>
      </c>
      <c r="R23" s="19">
        <f>IF(OR($C23=0,R$7=""),0,IFERROR(ROUND($C23*IF($B23="Wohnfläche",R$8/$C$8,IF($B23="Personen",R$9/$C$9,IF($B23="Einheiten",R$10/$C$10,IF($B23="Wasser",R$12/$C$12,IF($B23="Heizung",'1 Stammdaten'!$B$16/100*R$11/$C$11+(1-'1 Stammdaten'!$B$16/100)*R$8/$C$8,0))))),2),0))</f>
        <v/>
      </c>
      <c r="S23" s="19">
        <f>IF(OR($C23=0,S$7=""),0,IFERROR(ROUND($C23*IF($B23="Wohnfläche",S$8/$C$8,IF($B23="Personen",S$9/$C$9,IF($B23="Einheiten",S$10/$C$10,IF($B23="Wasser",S$12/$C$12,IF($B23="Heizung",'1 Stammdaten'!$B$16/100*S$11/$C$11+(1-'1 Stammdaten'!$B$16/100)*S$8/$C$8,0))))),2),0))</f>
        <v/>
      </c>
      <c r="T23" s="19">
        <f>IF(OR($C23=0,T$7=""),0,IFERROR(ROUND($C23*IF($B23="Wohnfläche",T$8/$C$8,IF($B23="Personen",T$9/$C$9,IF($B23="Einheiten",T$10/$C$10,IF($B23="Wasser",T$12/$C$12,IF($B23="Heizung",'1 Stammdaten'!$B$16/100*T$11/$C$11+(1-'1 Stammdaten'!$B$16/100)*T$8/$C$8,0))))),2),0))</f>
        <v/>
      </c>
      <c r="U23" s="19">
        <f>IF(OR($C23=0,U$7=""),0,IFERROR(ROUND($C23*IF($B23="Wohnfläche",U$8/$C$8,IF($B23="Personen",U$9/$C$9,IF($B23="Einheiten",U$10/$C$10,IF($B23="Wasser",U$12/$C$12,IF($B23="Heizung",'1 Stammdaten'!$B$16/100*U$11/$C$11+(1-'1 Stammdaten'!$B$16/100)*U$8/$C$8,0))))),2),0))</f>
        <v/>
      </c>
      <c r="V23" s="19">
        <f>IF(OR($C23=0,V$7=""),0,IFERROR(ROUND($C23*IF($B23="Wohnfläche",V$8/$C$8,IF($B23="Personen",V$9/$C$9,IF($B23="Einheiten",V$10/$C$10,IF($B23="Wasser",V$12/$C$12,IF($B23="Heizung",'1 Stammdaten'!$B$16/100*V$11/$C$11+(1-'1 Stammdaten'!$B$16/100)*V$8/$C$8,0))))),2),0))</f>
        <v/>
      </c>
      <c r="W23" s="19">
        <f>IF(OR($C23=0,W$7=""),0,IFERROR(ROUND($C23*IF($B23="Wohnfläche",W$8/$C$8,IF($B23="Personen",W$9/$C$9,IF($B23="Einheiten",W$10/$C$10,IF($B23="Wasser",W$12/$C$12,IF($B23="Heizung",'1 Stammdaten'!$B$16/100*W$11/$C$11+(1-'1 Stammdaten'!$B$16/100)*W$8/$C$8,0))))),2),0))</f>
        <v/>
      </c>
      <c r="X23" s="19">
        <f>SUM(D23:W23)</f>
        <v/>
      </c>
      <c r="Y23" s="19">
        <f>C23-X23</f>
        <v/>
      </c>
    </row>
    <row r="24">
      <c r="A24" s="11">
        <f>IF('3 Kosten'!A16="","",'3 Kosten'!A16)</f>
        <v/>
      </c>
      <c r="B24" s="11">
        <f>IF('3 Kosten'!D16="","",'3 Kosten'!D16)</f>
        <v/>
      </c>
      <c r="C24" s="19">
        <f>IF(AND('3 Kosten'!C16="ja",'3 Kosten'!B16&lt;&gt;""),'3 Kosten'!B16,0)</f>
        <v/>
      </c>
      <c r="D24" s="19">
        <f>IF(OR($C24=0,D$7=""),0,IFERROR(ROUND($C24*IF($B24="Wohnfläche",D$8/$C$8,IF($B24="Personen",D$9/$C$9,IF($B24="Einheiten",D$10/$C$10,IF($B24="Wasser",D$12/$C$12,IF($B24="Heizung",'1 Stammdaten'!$B$16/100*D$11/$C$11+(1-'1 Stammdaten'!$B$16/100)*D$8/$C$8,0))))),2),0))</f>
        <v/>
      </c>
      <c r="E24" s="19">
        <f>IF(OR($C24=0,E$7=""),0,IFERROR(ROUND($C24*IF($B24="Wohnfläche",E$8/$C$8,IF($B24="Personen",E$9/$C$9,IF($B24="Einheiten",E$10/$C$10,IF($B24="Wasser",E$12/$C$12,IF($B24="Heizung",'1 Stammdaten'!$B$16/100*E$11/$C$11+(1-'1 Stammdaten'!$B$16/100)*E$8/$C$8,0))))),2),0))</f>
        <v/>
      </c>
      <c r="F24" s="19">
        <f>IF(OR($C24=0,F$7=""),0,IFERROR(ROUND($C24*IF($B24="Wohnfläche",F$8/$C$8,IF($B24="Personen",F$9/$C$9,IF($B24="Einheiten",F$10/$C$10,IF($B24="Wasser",F$12/$C$12,IF($B24="Heizung",'1 Stammdaten'!$B$16/100*F$11/$C$11+(1-'1 Stammdaten'!$B$16/100)*F$8/$C$8,0))))),2),0))</f>
        <v/>
      </c>
      <c r="G24" s="19">
        <f>IF(OR($C24=0,G$7=""),0,IFERROR(ROUND($C24*IF($B24="Wohnfläche",G$8/$C$8,IF($B24="Personen",G$9/$C$9,IF($B24="Einheiten",G$10/$C$10,IF($B24="Wasser",G$12/$C$12,IF($B24="Heizung",'1 Stammdaten'!$B$16/100*G$11/$C$11+(1-'1 Stammdaten'!$B$16/100)*G$8/$C$8,0))))),2),0))</f>
        <v/>
      </c>
      <c r="H24" s="19">
        <f>IF(OR($C24=0,H$7=""),0,IFERROR(ROUND($C24*IF($B24="Wohnfläche",H$8/$C$8,IF($B24="Personen",H$9/$C$9,IF($B24="Einheiten",H$10/$C$10,IF($B24="Wasser",H$12/$C$12,IF($B24="Heizung",'1 Stammdaten'!$B$16/100*H$11/$C$11+(1-'1 Stammdaten'!$B$16/100)*H$8/$C$8,0))))),2),0))</f>
        <v/>
      </c>
      <c r="I24" s="19">
        <f>IF(OR($C24=0,I$7=""),0,IFERROR(ROUND($C24*IF($B24="Wohnfläche",I$8/$C$8,IF($B24="Personen",I$9/$C$9,IF($B24="Einheiten",I$10/$C$10,IF($B24="Wasser",I$12/$C$12,IF($B24="Heizung",'1 Stammdaten'!$B$16/100*I$11/$C$11+(1-'1 Stammdaten'!$B$16/100)*I$8/$C$8,0))))),2),0))</f>
        <v/>
      </c>
      <c r="J24" s="19">
        <f>IF(OR($C24=0,J$7=""),0,IFERROR(ROUND($C24*IF($B24="Wohnfläche",J$8/$C$8,IF($B24="Personen",J$9/$C$9,IF($B24="Einheiten",J$10/$C$10,IF($B24="Wasser",J$12/$C$12,IF($B24="Heizung",'1 Stammdaten'!$B$16/100*J$11/$C$11+(1-'1 Stammdaten'!$B$16/100)*J$8/$C$8,0))))),2),0))</f>
        <v/>
      </c>
      <c r="K24" s="19">
        <f>IF(OR($C24=0,K$7=""),0,IFERROR(ROUND($C24*IF($B24="Wohnfläche",K$8/$C$8,IF($B24="Personen",K$9/$C$9,IF($B24="Einheiten",K$10/$C$10,IF($B24="Wasser",K$12/$C$12,IF($B24="Heizung",'1 Stammdaten'!$B$16/100*K$11/$C$11+(1-'1 Stammdaten'!$B$16/100)*K$8/$C$8,0))))),2),0))</f>
        <v/>
      </c>
      <c r="L24" s="19">
        <f>IF(OR($C24=0,L$7=""),0,IFERROR(ROUND($C24*IF($B24="Wohnfläche",L$8/$C$8,IF($B24="Personen",L$9/$C$9,IF($B24="Einheiten",L$10/$C$10,IF($B24="Wasser",L$12/$C$12,IF($B24="Heizung",'1 Stammdaten'!$B$16/100*L$11/$C$11+(1-'1 Stammdaten'!$B$16/100)*L$8/$C$8,0))))),2),0))</f>
        <v/>
      </c>
      <c r="M24" s="19">
        <f>IF(OR($C24=0,M$7=""),0,IFERROR(ROUND($C24*IF($B24="Wohnfläche",M$8/$C$8,IF($B24="Personen",M$9/$C$9,IF($B24="Einheiten",M$10/$C$10,IF($B24="Wasser",M$12/$C$12,IF($B24="Heizung",'1 Stammdaten'!$B$16/100*M$11/$C$11+(1-'1 Stammdaten'!$B$16/100)*M$8/$C$8,0))))),2),0))</f>
        <v/>
      </c>
      <c r="N24" s="19">
        <f>IF(OR($C24=0,N$7=""),0,IFERROR(ROUND($C24*IF($B24="Wohnfläche",N$8/$C$8,IF($B24="Personen",N$9/$C$9,IF($B24="Einheiten",N$10/$C$10,IF($B24="Wasser",N$12/$C$12,IF($B24="Heizung",'1 Stammdaten'!$B$16/100*N$11/$C$11+(1-'1 Stammdaten'!$B$16/100)*N$8/$C$8,0))))),2),0))</f>
        <v/>
      </c>
      <c r="O24" s="19">
        <f>IF(OR($C24=0,O$7=""),0,IFERROR(ROUND($C24*IF($B24="Wohnfläche",O$8/$C$8,IF($B24="Personen",O$9/$C$9,IF($B24="Einheiten",O$10/$C$10,IF($B24="Wasser",O$12/$C$12,IF($B24="Heizung",'1 Stammdaten'!$B$16/100*O$11/$C$11+(1-'1 Stammdaten'!$B$16/100)*O$8/$C$8,0))))),2),0))</f>
        <v/>
      </c>
      <c r="P24" s="19">
        <f>IF(OR($C24=0,P$7=""),0,IFERROR(ROUND($C24*IF($B24="Wohnfläche",P$8/$C$8,IF($B24="Personen",P$9/$C$9,IF($B24="Einheiten",P$10/$C$10,IF($B24="Wasser",P$12/$C$12,IF($B24="Heizung",'1 Stammdaten'!$B$16/100*P$11/$C$11+(1-'1 Stammdaten'!$B$16/100)*P$8/$C$8,0))))),2),0))</f>
        <v/>
      </c>
      <c r="Q24" s="19">
        <f>IF(OR($C24=0,Q$7=""),0,IFERROR(ROUND($C24*IF($B24="Wohnfläche",Q$8/$C$8,IF($B24="Personen",Q$9/$C$9,IF($B24="Einheiten",Q$10/$C$10,IF($B24="Wasser",Q$12/$C$12,IF($B24="Heizung",'1 Stammdaten'!$B$16/100*Q$11/$C$11+(1-'1 Stammdaten'!$B$16/100)*Q$8/$C$8,0))))),2),0))</f>
        <v/>
      </c>
      <c r="R24" s="19">
        <f>IF(OR($C24=0,R$7=""),0,IFERROR(ROUND($C24*IF($B24="Wohnfläche",R$8/$C$8,IF($B24="Personen",R$9/$C$9,IF($B24="Einheiten",R$10/$C$10,IF($B24="Wasser",R$12/$C$12,IF($B24="Heizung",'1 Stammdaten'!$B$16/100*R$11/$C$11+(1-'1 Stammdaten'!$B$16/100)*R$8/$C$8,0))))),2),0))</f>
        <v/>
      </c>
      <c r="S24" s="19">
        <f>IF(OR($C24=0,S$7=""),0,IFERROR(ROUND($C24*IF($B24="Wohnfläche",S$8/$C$8,IF($B24="Personen",S$9/$C$9,IF($B24="Einheiten",S$10/$C$10,IF($B24="Wasser",S$12/$C$12,IF($B24="Heizung",'1 Stammdaten'!$B$16/100*S$11/$C$11+(1-'1 Stammdaten'!$B$16/100)*S$8/$C$8,0))))),2),0))</f>
        <v/>
      </c>
      <c r="T24" s="19">
        <f>IF(OR($C24=0,T$7=""),0,IFERROR(ROUND($C24*IF($B24="Wohnfläche",T$8/$C$8,IF($B24="Personen",T$9/$C$9,IF($B24="Einheiten",T$10/$C$10,IF($B24="Wasser",T$12/$C$12,IF($B24="Heizung",'1 Stammdaten'!$B$16/100*T$11/$C$11+(1-'1 Stammdaten'!$B$16/100)*T$8/$C$8,0))))),2),0))</f>
        <v/>
      </c>
      <c r="U24" s="19">
        <f>IF(OR($C24=0,U$7=""),0,IFERROR(ROUND($C24*IF($B24="Wohnfläche",U$8/$C$8,IF($B24="Personen",U$9/$C$9,IF($B24="Einheiten",U$10/$C$10,IF($B24="Wasser",U$12/$C$12,IF($B24="Heizung",'1 Stammdaten'!$B$16/100*U$11/$C$11+(1-'1 Stammdaten'!$B$16/100)*U$8/$C$8,0))))),2),0))</f>
        <v/>
      </c>
      <c r="V24" s="19">
        <f>IF(OR($C24=0,V$7=""),0,IFERROR(ROUND($C24*IF($B24="Wohnfläche",V$8/$C$8,IF($B24="Personen",V$9/$C$9,IF($B24="Einheiten",V$10/$C$10,IF($B24="Wasser",V$12/$C$12,IF($B24="Heizung",'1 Stammdaten'!$B$16/100*V$11/$C$11+(1-'1 Stammdaten'!$B$16/100)*V$8/$C$8,0))))),2),0))</f>
        <v/>
      </c>
      <c r="W24" s="19">
        <f>IF(OR($C24=0,W$7=""),0,IFERROR(ROUND($C24*IF($B24="Wohnfläche",W$8/$C$8,IF($B24="Personen",W$9/$C$9,IF($B24="Einheiten",W$10/$C$10,IF($B24="Wasser",W$12/$C$12,IF($B24="Heizung",'1 Stammdaten'!$B$16/100*W$11/$C$11+(1-'1 Stammdaten'!$B$16/100)*W$8/$C$8,0))))),2),0))</f>
        <v/>
      </c>
      <c r="X24" s="19">
        <f>SUM(D24:W24)</f>
        <v/>
      </c>
      <c r="Y24" s="19">
        <f>C24-X24</f>
        <v/>
      </c>
    </row>
    <row r="25">
      <c r="A25" s="11">
        <f>IF('3 Kosten'!A17="","",'3 Kosten'!A17)</f>
        <v/>
      </c>
      <c r="B25" s="11">
        <f>IF('3 Kosten'!D17="","",'3 Kosten'!D17)</f>
        <v/>
      </c>
      <c r="C25" s="19">
        <f>IF(AND('3 Kosten'!C17="ja",'3 Kosten'!B17&lt;&gt;""),'3 Kosten'!B17,0)</f>
        <v/>
      </c>
      <c r="D25" s="19">
        <f>IF(OR($C25=0,D$7=""),0,IFERROR(ROUND($C25*IF($B25="Wohnfläche",D$8/$C$8,IF($B25="Personen",D$9/$C$9,IF($B25="Einheiten",D$10/$C$10,IF($B25="Wasser",D$12/$C$12,IF($B25="Heizung",'1 Stammdaten'!$B$16/100*D$11/$C$11+(1-'1 Stammdaten'!$B$16/100)*D$8/$C$8,0))))),2),0))</f>
        <v/>
      </c>
      <c r="E25" s="19">
        <f>IF(OR($C25=0,E$7=""),0,IFERROR(ROUND($C25*IF($B25="Wohnfläche",E$8/$C$8,IF($B25="Personen",E$9/$C$9,IF($B25="Einheiten",E$10/$C$10,IF($B25="Wasser",E$12/$C$12,IF($B25="Heizung",'1 Stammdaten'!$B$16/100*E$11/$C$11+(1-'1 Stammdaten'!$B$16/100)*E$8/$C$8,0))))),2),0))</f>
        <v/>
      </c>
      <c r="F25" s="19">
        <f>IF(OR($C25=0,F$7=""),0,IFERROR(ROUND($C25*IF($B25="Wohnfläche",F$8/$C$8,IF($B25="Personen",F$9/$C$9,IF($B25="Einheiten",F$10/$C$10,IF($B25="Wasser",F$12/$C$12,IF($B25="Heizung",'1 Stammdaten'!$B$16/100*F$11/$C$11+(1-'1 Stammdaten'!$B$16/100)*F$8/$C$8,0))))),2),0))</f>
        <v/>
      </c>
      <c r="G25" s="19">
        <f>IF(OR($C25=0,G$7=""),0,IFERROR(ROUND($C25*IF($B25="Wohnfläche",G$8/$C$8,IF($B25="Personen",G$9/$C$9,IF($B25="Einheiten",G$10/$C$10,IF($B25="Wasser",G$12/$C$12,IF($B25="Heizung",'1 Stammdaten'!$B$16/100*G$11/$C$11+(1-'1 Stammdaten'!$B$16/100)*G$8/$C$8,0))))),2),0))</f>
        <v/>
      </c>
      <c r="H25" s="19">
        <f>IF(OR($C25=0,H$7=""),0,IFERROR(ROUND($C25*IF($B25="Wohnfläche",H$8/$C$8,IF($B25="Personen",H$9/$C$9,IF($B25="Einheiten",H$10/$C$10,IF($B25="Wasser",H$12/$C$12,IF($B25="Heizung",'1 Stammdaten'!$B$16/100*H$11/$C$11+(1-'1 Stammdaten'!$B$16/100)*H$8/$C$8,0))))),2),0))</f>
        <v/>
      </c>
      <c r="I25" s="19">
        <f>IF(OR($C25=0,I$7=""),0,IFERROR(ROUND($C25*IF($B25="Wohnfläche",I$8/$C$8,IF($B25="Personen",I$9/$C$9,IF($B25="Einheiten",I$10/$C$10,IF($B25="Wasser",I$12/$C$12,IF($B25="Heizung",'1 Stammdaten'!$B$16/100*I$11/$C$11+(1-'1 Stammdaten'!$B$16/100)*I$8/$C$8,0))))),2),0))</f>
        <v/>
      </c>
      <c r="J25" s="19">
        <f>IF(OR($C25=0,J$7=""),0,IFERROR(ROUND($C25*IF($B25="Wohnfläche",J$8/$C$8,IF($B25="Personen",J$9/$C$9,IF($B25="Einheiten",J$10/$C$10,IF($B25="Wasser",J$12/$C$12,IF($B25="Heizung",'1 Stammdaten'!$B$16/100*J$11/$C$11+(1-'1 Stammdaten'!$B$16/100)*J$8/$C$8,0))))),2),0))</f>
        <v/>
      </c>
      <c r="K25" s="19">
        <f>IF(OR($C25=0,K$7=""),0,IFERROR(ROUND($C25*IF($B25="Wohnfläche",K$8/$C$8,IF($B25="Personen",K$9/$C$9,IF($B25="Einheiten",K$10/$C$10,IF($B25="Wasser",K$12/$C$12,IF($B25="Heizung",'1 Stammdaten'!$B$16/100*K$11/$C$11+(1-'1 Stammdaten'!$B$16/100)*K$8/$C$8,0))))),2),0))</f>
        <v/>
      </c>
      <c r="L25" s="19">
        <f>IF(OR($C25=0,L$7=""),0,IFERROR(ROUND($C25*IF($B25="Wohnfläche",L$8/$C$8,IF($B25="Personen",L$9/$C$9,IF($B25="Einheiten",L$10/$C$10,IF($B25="Wasser",L$12/$C$12,IF($B25="Heizung",'1 Stammdaten'!$B$16/100*L$11/$C$11+(1-'1 Stammdaten'!$B$16/100)*L$8/$C$8,0))))),2),0))</f>
        <v/>
      </c>
      <c r="M25" s="19">
        <f>IF(OR($C25=0,M$7=""),0,IFERROR(ROUND($C25*IF($B25="Wohnfläche",M$8/$C$8,IF($B25="Personen",M$9/$C$9,IF($B25="Einheiten",M$10/$C$10,IF($B25="Wasser",M$12/$C$12,IF($B25="Heizung",'1 Stammdaten'!$B$16/100*M$11/$C$11+(1-'1 Stammdaten'!$B$16/100)*M$8/$C$8,0))))),2),0))</f>
        <v/>
      </c>
      <c r="N25" s="19">
        <f>IF(OR($C25=0,N$7=""),0,IFERROR(ROUND($C25*IF($B25="Wohnfläche",N$8/$C$8,IF($B25="Personen",N$9/$C$9,IF($B25="Einheiten",N$10/$C$10,IF($B25="Wasser",N$12/$C$12,IF($B25="Heizung",'1 Stammdaten'!$B$16/100*N$11/$C$11+(1-'1 Stammdaten'!$B$16/100)*N$8/$C$8,0))))),2),0))</f>
        <v/>
      </c>
      <c r="O25" s="19">
        <f>IF(OR($C25=0,O$7=""),0,IFERROR(ROUND($C25*IF($B25="Wohnfläche",O$8/$C$8,IF($B25="Personen",O$9/$C$9,IF($B25="Einheiten",O$10/$C$10,IF($B25="Wasser",O$12/$C$12,IF($B25="Heizung",'1 Stammdaten'!$B$16/100*O$11/$C$11+(1-'1 Stammdaten'!$B$16/100)*O$8/$C$8,0))))),2),0))</f>
        <v/>
      </c>
      <c r="P25" s="19">
        <f>IF(OR($C25=0,P$7=""),0,IFERROR(ROUND($C25*IF($B25="Wohnfläche",P$8/$C$8,IF($B25="Personen",P$9/$C$9,IF($B25="Einheiten",P$10/$C$10,IF($B25="Wasser",P$12/$C$12,IF($B25="Heizung",'1 Stammdaten'!$B$16/100*P$11/$C$11+(1-'1 Stammdaten'!$B$16/100)*P$8/$C$8,0))))),2),0))</f>
        <v/>
      </c>
      <c r="Q25" s="19">
        <f>IF(OR($C25=0,Q$7=""),0,IFERROR(ROUND($C25*IF($B25="Wohnfläche",Q$8/$C$8,IF($B25="Personen",Q$9/$C$9,IF($B25="Einheiten",Q$10/$C$10,IF($B25="Wasser",Q$12/$C$12,IF($B25="Heizung",'1 Stammdaten'!$B$16/100*Q$11/$C$11+(1-'1 Stammdaten'!$B$16/100)*Q$8/$C$8,0))))),2),0))</f>
        <v/>
      </c>
      <c r="R25" s="19">
        <f>IF(OR($C25=0,R$7=""),0,IFERROR(ROUND($C25*IF($B25="Wohnfläche",R$8/$C$8,IF($B25="Personen",R$9/$C$9,IF($B25="Einheiten",R$10/$C$10,IF($B25="Wasser",R$12/$C$12,IF($B25="Heizung",'1 Stammdaten'!$B$16/100*R$11/$C$11+(1-'1 Stammdaten'!$B$16/100)*R$8/$C$8,0))))),2),0))</f>
        <v/>
      </c>
      <c r="S25" s="19">
        <f>IF(OR($C25=0,S$7=""),0,IFERROR(ROUND($C25*IF($B25="Wohnfläche",S$8/$C$8,IF($B25="Personen",S$9/$C$9,IF($B25="Einheiten",S$10/$C$10,IF($B25="Wasser",S$12/$C$12,IF($B25="Heizung",'1 Stammdaten'!$B$16/100*S$11/$C$11+(1-'1 Stammdaten'!$B$16/100)*S$8/$C$8,0))))),2),0))</f>
        <v/>
      </c>
      <c r="T25" s="19">
        <f>IF(OR($C25=0,T$7=""),0,IFERROR(ROUND($C25*IF($B25="Wohnfläche",T$8/$C$8,IF($B25="Personen",T$9/$C$9,IF($B25="Einheiten",T$10/$C$10,IF($B25="Wasser",T$12/$C$12,IF($B25="Heizung",'1 Stammdaten'!$B$16/100*T$11/$C$11+(1-'1 Stammdaten'!$B$16/100)*T$8/$C$8,0))))),2),0))</f>
        <v/>
      </c>
      <c r="U25" s="19">
        <f>IF(OR($C25=0,U$7=""),0,IFERROR(ROUND($C25*IF($B25="Wohnfläche",U$8/$C$8,IF($B25="Personen",U$9/$C$9,IF($B25="Einheiten",U$10/$C$10,IF($B25="Wasser",U$12/$C$12,IF($B25="Heizung",'1 Stammdaten'!$B$16/100*U$11/$C$11+(1-'1 Stammdaten'!$B$16/100)*U$8/$C$8,0))))),2),0))</f>
        <v/>
      </c>
      <c r="V25" s="19">
        <f>IF(OR($C25=0,V$7=""),0,IFERROR(ROUND($C25*IF($B25="Wohnfläche",V$8/$C$8,IF($B25="Personen",V$9/$C$9,IF($B25="Einheiten",V$10/$C$10,IF($B25="Wasser",V$12/$C$12,IF($B25="Heizung",'1 Stammdaten'!$B$16/100*V$11/$C$11+(1-'1 Stammdaten'!$B$16/100)*V$8/$C$8,0))))),2),0))</f>
        <v/>
      </c>
      <c r="W25" s="19">
        <f>IF(OR($C25=0,W$7=""),0,IFERROR(ROUND($C25*IF($B25="Wohnfläche",W$8/$C$8,IF($B25="Personen",W$9/$C$9,IF($B25="Einheiten",W$10/$C$10,IF($B25="Wasser",W$12/$C$12,IF($B25="Heizung",'1 Stammdaten'!$B$16/100*W$11/$C$11+(1-'1 Stammdaten'!$B$16/100)*W$8/$C$8,0))))),2),0))</f>
        <v/>
      </c>
      <c r="X25" s="19">
        <f>SUM(D25:W25)</f>
        <v/>
      </c>
      <c r="Y25" s="19">
        <f>C25-X25</f>
        <v/>
      </c>
    </row>
    <row r="26">
      <c r="A26" s="11">
        <f>IF('3 Kosten'!A18="","",'3 Kosten'!A18)</f>
        <v/>
      </c>
      <c r="B26" s="11">
        <f>IF('3 Kosten'!D18="","",'3 Kosten'!D18)</f>
        <v/>
      </c>
      <c r="C26" s="19">
        <f>IF(AND('3 Kosten'!C18="ja",'3 Kosten'!B18&lt;&gt;""),'3 Kosten'!B18,0)</f>
        <v/>
      </c>
      <c r="D26" s="19">
        <f>IF(OR($C26=0,D$7=""),0,IFERROR(ROUND($C26*IF($B26="Wohnfläche",D$8/$C$8,IF($B26="Personen",D$9/$C$9,IF($B26="Einheiten",D$10/$C$10,IF($B26="Wasser",D$12/$C$12,IF($B26="Heizung",'1 Stammdaten'!$B$16/100*D$11/$C$11+(1-'1 Stammdaten'!$B$16/100)*D$8/$C$8,0))))),2),0))</f>
        <v/>
      </c>
      <c r="E26" s="19">
        <f>IF(OR($C26=0,E$7=""),0,IFERROR(ROUND($C26*IF($B26="Wohnfläche",E$8/$C$8,IF($B26="Personen",E$9/$C$9,IF($B26="Einheiten",E$10/$C$10,IF($B26="Wasser",E$12/$C$12,IF($B26="Heizung",'1 Stammdaten'!$B$16/100*E$11/$C$11+(1-'1 Stammdaten'!$B$16/100)*E$8/$C$8,0))))),2),0))</f>
        <v/>
      </c>
      <c r="F26" s="19">
        <f>IF(OR($C26=0,F$7=""),0,IFERROR(ROUND($C26*IF($B26="Wohnfläche",F$8/$C$8,IF($B26="Personen",F$9/$C$9,IF($B26="Einheiten",F$10/$C$10,IF($B26="Wasser",F$12/$C$12,IF($B26="Heizung",'1 Stammdaten'!$B$16/100*F$11/$C$11+(1-'1 Stammdaten'!$B$16/100)*F$8/$C$8,0))))),2),0))</f>
        <v/>
      </c>
      <c r="G26" s="19">
        <f>IF(OR($C26=0,G$7=""),0,IFERROR(ROUND($C26*IF($B26="Wohnfläche",G$8/$C$8,IF($B26="Personen",G$9/$C$9,IF($B26="Einheiten",G$10/$C$10,IF($B26="Wasser",G$12/$C$12,IF($B26="Heizung",'1 Stammdaten'!$B$16/100*G$11/$C$11+(1-'1 Stammdaten'!$B$16/100)*G$8/$C$8,0))))),2),0))</f>
        <v/>
      </c>
      <c r="H26" s="19">
        <f>IF(OR($C26=0,H$7=""),0,IFERROR(ROUND($C26*IF($B26="Wohnfläche",H$8/$C$8,IF($B26="Personen",H$9/$C$9,IF($B26="Einheiten",H$10/$C$10,IF($B26="Wasser",H$12/$C$12,IF($B26="Heizung",'1 Stammdaten'!$B$16/100*H$11/$C$11+(1-'1 Stammdaten'!$B$16/100)*H$8/$C$8,0))))),2),0))</f>
        <v/>
      </c>
      <c r="I26" s="19">
        <f>IF(OR($C26=0,I$7=""),0,IFERROR(ROUND($C26*IF($B26="Wohnfläche",I$8/$C$8,IF($B26="Personen",I$9/$C$9,IF($B26="Einheiten",I$10/$C$10,IF($B26="Wasser",I$12/$C$12,IF($B26="Heizung",'1 Stammdaten'!$B$16/100*I$11/$C$11+(1-'1 Stammdaten'!$B$16/100)*I$8/$C$8,0))))),2),0))</f>
        <v/>
      </c>
      <c r="J26" s="19">
        <f>IF(OR($C26=0,J$7=""),0,IFERROR(ROUND($C26*IF($B26="Wohnfläche",J$8/$C$8,IF($B26="Personen",J$9/$C$9,IF($B26="Einheiten",J$10/$C$10,IF($B26="Wasser",J$12/$C$12,IF($B26="Heizung",'1 Stammdaten'!$B$16/100*J$11/$C$11+(1-'1 Stammdaten'!$B$16/100)*J$8/$C$8,0))))),2),0))</f>
        <v/>
      </c>
      <c r="K26" s="19">
        <f>IF(OR($C26=0,K$7=""),0,IFERROR(ROUND($C26*IF($B26="Wohnfläche",K$8/$C$8,IF($B26="Personen",K$9/$C$9,IF($B26="Einheiten",K$10/$C$10,IF($B26="Wasser",K$12/$C$12,IF($B26="Heizung",'1 Stammdaten'!$B$16/100*K$11/$C$11+(1-'1 Stammdaten'!$B$16/100)*K$8/$C$8,0))))),2),0))</f>
        <v/>
      </c>
      <c r="L26" s="19">
        <f>IF(OR($C26=0,L$7=""),0,IFERROR(ROUND($C26*IF($B26="Wohnfläche",L$8/$C$8,IF($B26="Personen",L$9/$C$9,IF($B26="Einheiten",L$10/$C$10,IF($B26="Wasser",L$12/$C$12,IF($B26="Heizung",'1 Stammdaten'!$B$16/100*L$11/$C$11+(1-'1 Stammdaten'!$B$16/100)*L$8/$C$8,0))))),2),0))</f>
        <v/>
      </c>
      <c r="M26" s="19">
        <f>IF(OR($C26=0,M$7=""),0,IFERROR(ROUND($C26*IF($B26="Wohnfläche",M$8/$C$8,IF($B26="Personen",M$9/$C$9,IF($B26="Einheiten",M$10/$C$10,IF($B26="Wasser",M$12/$C$12,IF($B26="Heizung",'1 Stammdaten'!$B$16/100*M$11/$C$11+(1-'1 Stammdaten'!$B$16/100)*M$8/$C$8,0))))),2),0))</f>
        <v/>
      </c>
      <c r="N26" s="19">
        <f>IF(OR($C26=0,N$7=""),0,IFERROR(ROUND($C26*IF($B26="Wohnfläche",N$8/$C$8,IF($B26="Personen",N$9/$C$9,IF($B26="Einheiten",N$10/$C$10,IF($B26="Wasser",N$12/$C$12,IF($B26="Heizung",'1 Stammdaten'!$B$16/100*N$11/$C$11+(1-'1 Stammdaten'!$B$16/100)*N$8/$C$8,0))))),2),0))</f>
        <v/>
      </c>
      <c r="O26" s="19">
        <f>IF(OR($C26=0,O$7=""),0,IFERROR(ROUND($C26*IF($B26="Wohnfläche",O$8/$C$8,IF($B26="Personen",O$9/$C$9,IF($B26="Einheiten",O$10/$C$10,IF($B26="Wasser",O$12/$C$12,IF($B26="Heizung",'1 Stammdaten'!$B$16/100*O$11/$C$11+(1-'1 Stammdaten'!$B$16/100)*O$8/$C$8,0))))),2),0))</f>
        <v/>
      </c>
      <c r="P26" s="19">
        <f>IF(OR($C26=0,P$7=""),0,IFERROR(ROUND($C26*IF($B26="Wohnfläche",P$8/$C$8,IF($B26="Personen",P$9/$C$9,IF($B26="Einheiten",P$10/$C$10,IF($B26="Wasser",P$12/$C$12,IF($B26="Heizung",'1 Stammdaten'!$B$16/100*P$11/$C$11+(1-'1 Stammdaten'!$B$16/100)*P$8/$C$8,0))))),2),0))</f>
        <v/>
      </c>
      <c r="Q26" s="19">
        <f>IF(OR($C26=0,Q$7=""),0,IFERROR(ROUND($C26*IF($B26="Wohnfläche",Q$8/$C$8,IF($B26="Personen",Q$9/$C$9,IF($B26="Einheiten",Q$10/$C$10,IF($B26="Wasser",Q$12/$C$12,IF($B26="Heizung",'1 Stammdaten'!$B$16/100*Q$11/$C$11+(1-'1 Stammdaten'!$B$16/100)*Q$8/$C$8,0))))),2),0))</f>
        <v/>
      </c>
      <c r="R26" s="19">
        <f>IF(OR($C26=0,R$7=""),0,IFERROR(ROUND($C26*IF($B26="Wohnfläche",R$8/$C$8,IF($B26="Personen",R$9/$C$9,IF($B26="Einheiten",R$10/$C$10,IF($B26="Wasser",R$12/$C$12,IF($B26="Heizung",'1 Stammdaten'!$B$16/100*R$11/$C$11+(1-'1 Stammdaten'!$B$16/100)*R$8/$C$8,0))))),2),0))</f>
        <v/>
      </c>
      <c r="S26" s="19">
        <f>IF(OR($C26=0,S$7=""),0,IFERROR(ROUND($C26*IF($B26="Wohnfläche",S$8/$C$8,IF($B26="Personen",S$9/$C$9,IF($B26="Einheiten",S$10/$C$10,IF($B26="Wasser",S$12/$C$12,IF($B26="Heizung",'1 Stammdaten'!$B$16/100*S$11/$C$11+(1-'1 Stammdaten'!$B$16/100)*S$8/$C$8,0))))),2),0))</f>
        <v/>
      </c>
      <c r="T26" s="19">
        <f>IF(OR($C26=0,T$7=""),0,IFERROR(ROUND($C26*IF($B26="Wohnfläche",T$8/$C$8,IF($B26="Personen",T$9/$C$9,IF($B26="Einheiten",T$10/$C$10,IF($B26="Wasser",T$12/$C$12,IF($B26="Heizung",'1 Stammdaten'!$B$16/100*T$11/$C$11+(1-'1 Stammdaten'!$B$16/100)*T$8/$C$8,0))))),2),0))</f>
        <v/>
      </c>
      <c r="U26" s="19">
        <f>IF(OR($C26=0,U$7=""),0,IFERROR(ROUND($C26*IF($B26="Wohnfläche",U$8/$C$8,IF($B26="Personen",U$9/$C$9,IF($B26="Einheiten",U$10/$C$10,IF($B26="Wasser",U$12/$C$12,IF($B26="Heizung",'1 Stammdaten'!$B$16/100*U$11/$C$11+(1-'1 Stammdaten'!$B$16/100)*U$8/$C$8,0))))),2),0))</f>
        <v/>
      </c>
      <c r="V26" s="19">
        <f>IF(OR($C26=0,V$7=""),0,IFERROR(ROUND($C26*IF($B26="Wohnfläche",V$8/$C$8,IF($B26="Personen",V$9/$C$9,IF($B26="Einheiten",V$10/$C$10,IF($B26="Wasser",V$12/$C$12,IF($B26="Heizung",'1 Stammdaten'!$B$16/100*V$11/$C$11+(1-'1 Stammdaten'!$B$16/100)*V$8/$C$8,0))))),2),0))</f>
        <v/>
      </c>
      <c r="W26" s="19">
        <f>IF(OR($C26=0,W$7=""),0,IFERROR(ROUND($C26*IF($B26="Wohnfläche",W$8/$C$8,IF($B26="Personen",W$9/$C$9,IF($B26="Einheiten",W$10/$C$10,IF($B26="Wasser",W$12/$C$12,IF($B26="Heizung",'1 Stammdaten'!$B$16/100*W$11/$C$11+(1-'1 Stammdaten'!$B$16/100)*W$8/$C$8,0))))),2),0))</f>
        <v/>
      </c>
      <c r="X26" s="19">
        <f>SUM(D26:W26)</f>
        <v/>
      </c>
      <c r="Y26" s="19">
        <f>C26-X26</f>
        <v/>
      </c>
    </row>
    <row r="27">
      <c r="A27" s="11">
        <f>IF('3 Kosten'!A19="","",'3 Kosten'!A19)</f>
        <v/>
      </c>
      <c r="B27" s="11">
        <f>IF('3 Kosten'!D19="","",'3 Kosten'!D19)</f>
        <v/>
      </c>
      <c r="C27" s="19">
        <f>IF(AND('3 Kosten'!C19="ja",'3 Kosten'!B19&lt;&gt;""),'3 Kosten'!B19,0)</f>
        <v/>
      </c>
      <c r="D27" s="19">
        <f>IF(OR($C27=0,D$7=""),0,IFERROR(ROUND($C27*IF($B27="Wohnfläche",D$8/$C$8,IF($B27="Personen",D$9/$C$9,IF($B27="Einheiten",D$10/$C$10,IF($B27="Wasser",D$12/$C$12,IF($B27="Heizung",'1 Stammdaten'!$B$16/100*D$11/$C$11+(1-'1 Stammdaten'!$B$16/100)*D$8/$C$8,0))))),2),0))</f>
        <v/>
      </c>
      <c r="E27" s="19">
        <f>IF(OR($C27=0,E$7=""),0,IFERROR(ROUND($C27*IF($B27="Wohnfläche",E$8/$C$8,IF($B27="Personen",E$9/$C$9,IF($B27="Einheiten",E$10/$C$10,IF($B27="Wasser",E$12/$C$12,IF($B27="Heizung",'1 Stammdaten'!$B$16/100*E$11/$C$11+(1-'1 Stammdaten'!$B$16/100)*E$8/$C$8,0))))),2),0))</f>
        <v/>
      </c>
      <c r="F27" s="19">
        <f>IF(OR($C27=0,F$7=""),0,IFERROR(ROUND($C27*IF($B27="Wohnfläche",F$8/$C$8,IF($B27="Personen",F$9/$C$9,IF($B27="Einheiten",F$10/$C$10,IF($B27="Wasser",F$12/$C$12,IF($B27="Heizung",'1 Stammdaten'!$B$16/100*F$11/$C$11+(1-'1 Stammdaten'!$B$16/100)*F$8/$C$8,0))))),2),0))</f>
        <v/>
      </c>
      <c r="G27" s="19">
        <f>IF(OR($C27=0,G$7=""),0,IFERROR(ROUND($C27*IF($B27="Wohnfläche",G$8/$C$8,IF($B27="Personen",G$9/$C$9,IF($B27="Einheiten",G$10/$C$10,IF($B27="Wasser",G$12/$C$12,IF($B27="Heizung",'1 Stammdaten'!$B$16/100*G$11/$C$11+(1-'1 Stammdaten'!$B$16/100)*G$8/$C$8,0))))),2),0))</f>
        <v/>
      </c>
      <c r="H27" s="19">
        <f>IF(OR($C27=0,H$7=""),0,IFERROR(ROUND($C27*IF($B27="Wohnfläche",H$8/$C$8,IF($B27="Personen",H$9/$C$9,IF($B27="Einheiten",H$10/$C$10,IF($B27="Wasser",H$12/$C$12,IF($B27="Heizung",'1 Stammdaten'!$B$16/100*H$11/$C$11+(1-'1 Stammdaten'!$B$16/100)*H$8/$C$8,0))))),2),0))</f>
        <v/>
      </c>
      <c r="I27" s="19">
        <f>IF(OR($C27=0,I$7=""),0,IFERROR(ROUND($C27*IF($B27="Wohnfläche",I$8/$C$8,IF($B27="Personen",I$9/$C$9,IF($B27="Einheiten",I$10/$C$10,IF($B27="Wasser",I$12/$C$12,IF($B27="Heizung",'1 Stammdaten'!$B$16/100*I$11/$C$11+(1-'1 Stammdaten'!$B$16/100)*I$8/$C$8,0))))),2),0))</f>
        <v/>
      </c>
      <c r="J27" s="19">
        <f>IF(OR($C27=0,J$7=""),0,IFERROR(ROUND($C27*IF($B27="Wohnfläche",J$8/$C$8,IF($B27="Personen",J$9/$C$9,IF($B27="Einheiten",J$10/$C$10,IF($B27="Wasser",J$12/$C$12,IF($B27="Heizung",'1 Stammdaten'!$B$16/100*J$11/$C$11+(1-'1 Stammdaten'!$B$16/100)*J$8/$C$8,0))))),2),0))</f>
        <v/>
      </c>
      <c r="K27" s="19">
        <f>IF(OR($C27=0,K$7=""),0,IFERROR(ROUND($C27*IF($B27="Wohnfläche",K$8/$C$8,IF($B27="Personen",K$9/$C$9,IF($B27="Einheiten",K$10/$C$10,IF($B27="Wasser",K$12/$C$12,IF($B27="Heizung",'1 Stammdaten'!$B$16/100*K$11/$C$11+(1-'1 Stammdaten'!$B$16/100)*K$8/$C$8,0))))),2),0))</f>
        <v/>
      </c>
      <c r="L27" s="19">
        <f>IF(OR($C27=0,L$7=""),0,IFERROR(ROUND($C27*IF($B27="Wohnfläche",L$8/$C$8,IF($B27="Personen",L$9/$C$9,IF($B27="Einheiten",L$10/$C$10,IF($B27="Wasser",L$12/$C$12,IF($B27="Heizung",'1 Stammdaten'!$B$16/100*L$11/$C$11+(1-'1 Stammdaten'!$B$16/100)*L$8/$C$8,0))))),2),0))</f>
        <v/>
      </c>
      <c r="M27" s="19">
        <f>IF(OR($C27=0,M$7=""),0,IFERROR(ROUND($C27*IF($B27="Wohnfläche",M$8/$C$8,IF($B27="Personen",M$9/$C$9,IF($B27="Einheiten",M$10/$C$10,IF($B27="Wasser",M$12/$C$12,IF($B27="Heizung",'1 Stammdaten'!$B$16/100*M$11/$C$11+(1-'1 Stammdaten'!$B$16/100)*M$8/$C$8,0))))),2),0))</f>
        <v/>
      </c>
      <c r="N27" s="19">
        <f>IF(OR($C27=0,N$7=""),0,IFERROR(ROUND($C27*IF($B27="Wohnfläche",N$8/$C$8,IF($B27="Personen",N$9/$C$9,IF($B27="Einheiten",N$10/$C$10,IF($B27="Wasser",N$12/$C$12,IF($B27="Heizung",'1 Stammdaten'!$B$16/100*N$11/$C$11+(1-'1 Stammdaten'!$B$16/100)*N$8/$C$8,0))))),2),0))</f>
        <v/>
      </c>
      <c r="O27" s="19">
        <f>IF(OR($C27=0,O$7=""),0,IFERROR(ROUND($C27*IF($B27="Wohnfläche",O$8/$C$8,IF($B27="Personen",O$9/$C$9,IF($B27="Einheiten",O$10/$C$10,IF($B27="Wasser",O$12/$C$12,IF($B27="Heizung",'1 Stammdaten'!$B$16/100*O$11/$C$11+(1-'1 Stammdaten'!$B$16/100)*O$8/$C$8,0))))),2),0))</f>
        <v/>
      </c>
      <c r="P27" s="19">
        <f>IF(OR($C27=0,P$7=""),0,IFERROR(ROUND($C27*IF($B27="Wohnfläche",P$8/$C$8,IF($B27="Personen",P$9/$C$9,IF($B27="Einheiten",P$10/$C$10,IF($B27="Wasser",P$12/$C$12,IF($B27="Heizung",'1 Stammdaten'!$B$16/100*P$11/$C$11+(1-'1 Stammdaten'!$B$16/100)*P$8/$C$8,0))))),2),0))</f>
        <v/>
      </c>
      <c r="Q27" s="19">
        <f>IF(OR($C27=0,Q$7=""),0,IFERROR(ROUND($C27*IF($B27="Wohnfläche",Q$8/$C$8,IF($B27="Personen",Q$9/$C$9,IF($B27="Einheiten",Q$10/$C$10,IF($B27="Wasser",Q$12/$C$12,IF($B27="Heizung",'1 Stammdaten'!$B$16/100*Q$11/$C$11+(1-'1 Stammdaten'!$B$16/100)*Q$8/$C$8,0))))),2),0))</f>
        <v/>
      </c>
      <c r="R27" s="19">
        <f>IF(OR($C27=0,R$7=""),0,IFERROR(ROUND($C27*IF($B27="Wohnfläche",R$8/$C$8,IF($B27="Personen",R$9/$C$9,IF($B27="Einheiten",R$10/$C$10,IF($B27="Wasser",R$12/$C$12,IF($B27="Heizung",'1 Stammdaten'!$B$16/100*R$11/$C$11+(1-'1 Stammdaten'!$B$16/100)*R$8/$C$8,0))))),2),0))</f>
        <v/>
      </c>
      <c r="S27" s="19">
        <f>IF(OR($C27=0,S$7=""),0,IFERROR(ROUND($C27*IF($B27="Wohnfläche",S$8/$C$8,IF($B27="Personen",S$9/$C$9,IF($B27="Einheiten",S$10/$C$10,IF($B27="Wasser",S$12/$C$12,IF($B27="Heizung",'1 Stammdaten'!$B$16/100*S$11/$C$11+(1-'1 Stammdaten'!$B$16/100)*S$8/$C$8,0))))),2),0))</f>
        <v/>
      </c>
      <c r="T27" s="19">
        <f>IF(OR($C27=0,T$7=""),0,IFERROR(ROUND($C27*IF($B27="Wohnfläche",T$8/$C$8,IF($B27="Personen",T$9/$C$9,IF($B27="Einheiten",T$10/$C$10,IF($B27="Wasser",T$12/$C$12,IF($B27="Heizung",'1 Stammdaten'!$B$16/100*T$11/$C$11+(1-'1 Stammdaten'!$B$16/100)*T$8/$C$8,0))))),2),0))</f>
        <v/>
      </c>
      <c r="U27" s="19">
        <f>IF(OR($C27=0,U$7=""),0,IFERROR(ROUND($C27*IF($B27="Wohnfläche",U$8/$C$8,IF($B27="Personen",U$9/$C$9,IF($B27="Einheiten",U$10/$C$10,IF($B27="Wasser",U$12/$C$12,IF($B27="Heizung",'1 Stammdaten'!$B$16/100*U$11/$C$11+(1-'1 Stammdaten'!$B$16/100)*U$8/$C$8,0))))),2),0))</f>
        <v/>
      </c>
      <c r="V27" s="19">
        <f>IF(OR($C27=0,V$7=""),0,IFERROR(ROUND($C27*IF($B27="Wohnfläche",V$8/$C$8,IF($B27="Personen",V$9/$C$9,IF($B27="Einheiten",V$10/$C$10,IF($B27="Wasser",V$12/$C$12,IF($B27="Heizung",'1 Stammdaten'!$B$16/100*V$11/$C$11+(1-'1 Stammdaten'!$B$16/100)*V$8/$C$8,0))))),2),0))</f>
        <v/>
      </c>
      <c r="W27" s="19">
        <f>IF(OR($C27=0,W$7=""),0,IFERROR(ROUND($C27*IF($B27="Wohnfläche",W$8/$C$8,IF($B27="Personen",W$9/$C$9,IF($B27="Einheiten",W$10/$C$10,IF($B27="Wasser",W$12/$C$12,IF($B27="Heizung",'1 Stammdaten'!$B$16/100*W$11/$C$11+(1-'1 Stammdaten'!$B$16/100)*W$8/$C$8,0))))),2),0))</f>
        <v/>
      </c>
      <c r="X27" s="19">
        <f>SUM(D27:W27)</f>
        <v/>
      </c>
      <c r="Y27" s="19">
        <f>C27-X27</f>
        <v/>
      </c>
    </row>
    <row r="28">
      <c r="A28" s="11">
        <f>IF('3 Kosten'!A20="","",'3 Kosten'!A20)</f>
        <v/>
      </c>
      <c r="B28" s="11">
        <f>IF('3 Kosten'!D20="","",'3 Kosten'!D20)</f>
        <v/>
      </c>
      <c r="C28" s="19">
        <f>IF(AND('3 Kosten'!C20="ja",'3 Kosten'!B20&lt;&gt;""),'3 Kosten'!B20,0)</f>
        <v/>
      </c>
      <c r="D28" s="19">
        <f>IF(OR($C28=0,D$7=""),0,IFERROR(ROUND($C28*IF($B28="Wohnfläche",D$8/$C$8,IF($B28="Personen",D$9/$C$9,IF($B28="Einheiten",D$10/$C$10,IF($B28="Wasser",D$12/$C$12,IF($B28="Heizung",'1 Stammdaten'!$B$16/100*D$11/$C$11+(1-'1 Stammdaten'!$B$16/100)*D$8/$C$8,0))))),2),0))</f>
        <v/>
      </c>
      <c r="E28" s="19">
        <f>IF(OR($C28=0,E$7=""),0,IFERROR(ROUND($C28*IF($B28="Wohnfläche",E$8/$C$8,IF($B28="Personen",E$9/$C$9,IF($B28="Einheiten",E$10/$C$10,IF($B28="Wasser",E$12/$C$12,IF($B28="Heizung",'1 Stammdaten'!$B$16/100*E$11/$C$11+(1-'1 Stammdaten'!$B$16/100)*E$8/$C$8,0))))),2),0))</f>
        <v/>
      </c>
      <c r="F28" s="19">
        <f>IF(OR($C28=0,F$7=""),0,IFERROR(ROUND($C28*IF($B28="Wohnfläche",F$8/$C$8,IF($B28="Personen",F$9/$C$9,IF($B28="Einheiten",F$10/$C$10,IF($B28="Wasser",F$12/$C$12,IF($B28="Heizung",'1 Stammdaten'!$B$16/100*F$11/$C$11+(1-'1 Stammdaten'!$B$16/100)*F$8/$C$8,0))))),2),0))</f>
        <v/>
      </c>
      <c r="G28" s="19">
        <f>IF(OR($C28=0,G$7=""),0,IFERROR(ROUND($C28*IF($B28="Wohnfläche",G$8/$C$8,IF($B28="Personen",G$9/$C$9,IF($B28="Einheiten",G$10/$C$10,IF($B28="Wasser",G$12/$C$12,IF($B28="Heizung",'1 Stammdaten'!$B$16/100*G$11/$C$11+(1-'1 Stammdaten'!$B$16/100)*G$8/$C$8,0))))),2),0))</f>
        <v/>
      </c>
      <c r="H28" s="19">
        <f>IF(OR($C28=0,H$7=""),0,IFERROR(ROUND($C28*IF($B28="Wohnfläche",H$8/$C$8,IF($B28="Personen",H$9/$C$9,IF($B28="Einheiten",H$10/$C$10,IF($B28="Wasser",H$12/$C$12,IF($B28="Heizung",'1 Stammdaten'!$B$16/100*H$11/$C$11+(1-'1 Stammdaten'!$B$16/100)*H$8/$C$8,0))))),2),0))</f>
        <v/>
      </c>
      <c r="I28" s="19">
        <f>IF(OR($C28=0,I$7=""),0,IFERROR(ROUND($C28*IF($B28="Wohnfläche",I$8/$C$8,IF($B28="Personen",I$9/$C$9,IF($B28="Einheiten",I$10/$C$10,IF($B28="Wasser",I$12/$C$12,IF($B28="Heizung",'1 Stammdaten'!$B$16/100*I$11/$C$11+(1-'1 Stammdaten'!$B$16/100)*I$8/$C$8,0))))),2),0))</f>
        <v/>
      </c>
      <c r="J28" s="19">
        <f>IF(OR($C28=0,J$7=""),0,IFERROR(ROUND($C28*IF($B28="Wohnfläche",J$8/$C$8,IF($B28="Personen",J$9/$C$9,IF($B28="Einheiten",J$10/$C$10,IF($B28="Wasser",J$12/$C$12,IF($B28="Heizung",'1 Stammdaten'!$B$16/100*J$11/$C$11+(1-'1 Stammdaten'!$B$16/100)*J$8/$C$8,0))))),2),0))</f>
        <v/>
      </c>
      <c r="K28" s="19">
        <f>IF(OR($C28=0,K$7=""),0,IFERROR(ROUND($C28*IF($B28="Wohnfläche",K$8/$C$8,IF($B28="Personen",K$9/$C$9,IF($B28="Einheiten",K$10/$C$10,IF($B28="Wasser",K$12/$C$12,IF($B28="Heizung",'1 Stammdaten'!$B$16/100*K$11/$C$11+(1-'1 Stammdaten'!$B$16/100)*K$8/$C$8,0))))),2),0))</f>
        <v/>
      </c>
      <c r="L28" s="19">
        <f>IF(OR($C28=0,L$7=""),0,IFERROR(ROUND($C28*IF($B28="Wohnfläche",L$8/$C$8,IF($B28="Personen",L$9/$C$9,IF($B28="Einheiten",L$10/$C$10,IF($B28="Wasser",L$12/$C$12,IF($B28="Heizung",'1 Stammdaten'!$B$16/100*L$11/$C$11+(1-'1 Stammdaten'!$B$16/100)*L$8/$C$8,0))))),2),0))</f>
        <v/>
      </c>
      <c r="M28" s="19">
        <f>IF(OR($C28=0,M$7=""),0,IFERROR(ROUND($C28*IF($B28="Wohnfläche",M$8/$C$8,IF($B28="Personen",M$9/$C$9,IF($B28="Einheiten",M$10/$C$10,IF($B28="Wasser",M$12/$C$12,IF($B28="Heizung",'1 Stammdaten'!$B$16/100*M$11/$C$11+(1-'1 Stammdaten'!$B$16/100)*M$8/$C$8,0))))),2),0))</f>
        <v/>
      </c>
      <c r="N28" s="19">
        <f>IF(OR($C28=0,N$7=""),0,IFERROR(ROUND($C28*IF($B28="Wohnfläche",N$8/$C$8,IF($B28="Personen",N$9/$C$9,IF($B28="Einheiten",N$10/$C$10,IF($B28="Wasser",N$12/$C$12,IF($B28="Heizung",'1 Stammdaten'!$B$16/100*N$11/$C$11+(1-'1 Stammdaten'!$B$16/100)*N$8/$C$8,0))))),2),0))</f>
        <v/>
      </c>
      <c r="O28" s="19">
        <f>IF(OR($C28=0,O$7=""),0,IFERROR(ROUND($C28*IF($B28="Wohnfläche",O$8/$C$8,IF($B28="Personen",O$9/$C$9,IF($B28="Einheiten",O$10/$C$10,IF($B28="Wasser",O$12/$C$12,IF($B28="Heizung",'1 Stammdaten'!$B$16/100*O$11/$C$11+(1-'1 Stammdaten'!$B$16/100)*O$8/$C$8,0))))),2),0))</f>
        <v/>
      </c>
      <c r="P28" s="19">
        <f>IF(OR($C28=0,P$7=""),0,IFERROR(ROUND($C28*IF($B28="Wohnfläche",P$8/$C$8,IF($B28="Personen",P$9/$C$9,IF($B28="Einheiten",P$10/$C$10,IF($B28="Wasser",P$12/$C$12,IF($B28="Heizung",'1 Stammdaten'!$B$16/100*P$11/$C$11+(1-'1 Stammdaten'!$B$16/100)*P$8/$C$8,0))))),2),0))</f>
        <v/>
      </c>
      <c r="Q28" s="19">
        <f>IF(OR($C28=0,Q$7=""),0,IFERROR(ROUND($C28*IF($B28="Wohnfläche",Q$8/$C$8,IF($B28="Personen",Q$9/$C$9,IF($B28="Einheiten",Q$10/$C$10,IF($B28="Wasser",Q$12/$C$12,IF($B28="Heizung",'1 Stammdaten'!$B$16/100*Q$11/$C$11+(1-'1 Stammdaten'!$B$16/100)*Q$8/$C$8,0))))),2),0))</f>
        <v/>
      </c>
      <c r="R28" s="19">
        <f>IF(OR($C28=0,R$7=""),0,IFERROR(ROUND($C28*IF($B28="Wohnfläche",R$8/$C$8,IF($B28="Personen",R$9/$C$9,IF($B28="Einheiten",R$10/$C$10,IF($B28="Wasser",R$12/$C$12,IF($B28="Heizung",'1 Stammdaten'!$B$16/100*R$11/$C$11+(1-'1 Stammdaten'!$B$16/100)*R$8/$C$8,0))))),2),0))</f>
        <v/>
      </c>
      <c r="S28" s="19">
        <f>IF(OR($C28=0,S$7=""),0,IFERROR(ROUND($C28*IF($B28="Wohnfläche",S$8/$C$8,IF($B28="Personen",S$9/$C$9,IF($B28="Einheiten",S$10/$C$10,IF($B28="Wasser",S$12/$C$12,IF($B28="Heizung",'1 Stammdaten'!$B$16/100*S$11/$C$11+(1-'1 Stammdaten'!$B$16/100)*S$8/$C$8,0))))),2),0))</f>
        <v/>
      </c>
      <c r="T28" s="19">
        <f>IF(OR($C28=0,T$7=""),0,IFERROR(ROUND($C28*IF($B28="Wohnfläche",T$8/$C$8,IF($B28="Personen",T$9/$C$9,IF($B28="Einheiten",T$10/$C$10,IF($B28="Wasser",T$12/$C$12,IF($B28="Heizung",'1 Stammdaten'!$B$16/100*T$11/$C$11+(1-'1 Stammdaten'!$B$16/100)*T$8/$C$8,0))))),2),0))</f>
        <v/>
      </c>
      <c r="U28" s="19">
        <f>IF(OR($C28=0,U$7=""),0,IFERROR(ROUND($C28*IF($B28="Wohnfläche",U$8/$C$8,IF($B28="Personen",U$9/$C$9,IF($B28="Einheiten",U$10/$C$10,IF($B28="Wasser",U$12/$C$12,IF($B28="Heizung",'1 Stammdaten'!$B$16/100*U$11/$C$11+(1-'1 Stammdaten'!$B$16/100)*U$8/$C$8,0))))),2),0))</f>
        <v/>
      </c>
      <c r="V28" s="19">
        <f>IF(OR($C28=0,V$7=""),0,IFERROR(ROUND($C28*IF($B28="Wohnfläche",V$8/$C$8,IF($B28="Personen",V$9/$C$9,IF($B28="Einheiten",V$10/$C$10,IF($B28="Wasser",V$12/$C$12,IF($B28="Heizung",'1 Stammdaten'!$B$16/100*V$11/$C$11+(1-'1 Stammdaten'!$B$16/100)*V$8/$C$8,0))))),2),0))</f>
        <v/>
      </c>
      <c r="W28" s="19">
        <f>IF(OR($C28=0,W$7=""),0,IFERROR(ROUND($C28*IF($B28="Wohnfläche",W$8/$C$8,IF($B28="Personen",W$9/$C$9,IF($B28="Einheiten",W$10/$C$10,IF($B28="Wasser",W$12/$C$12,IF($B28="Heizung",'1 Stammdaten'!$B$16/100*W$11/$C$11+(1-'1 Stammdaten'!$B$16/100)*W$8/$C$8,0))))),2),0))</f>
        <v/>
      </c>
      <c r="X28" s="19">
        <f>SUM(D28:W28)</f>
        <v/>
      </c>
      <c r="Y28" s="19">
        <f>C28-X28</f>
        <v/>
      </c>
    </row>
    <row r="29">
      <c r="A29" s="11">
        <f>IF('3 Kosten'!A21="","",'3 Kosten'!A21)</f>
        <v/>
      </c>
      <c r="B29" s="11">
        <f>IF('3 Kosten'!D21="","",'3 Kosten'!D21)</f>
        <v/>
      </c>
      <c r="C29" s="19">
        <f>IF(AND('3 Kosten'!C21="ja",'3 Kosten'!B21&lt;&gt;""),'3 Kosten'!B21,0)</f>
        <v/>
      </c>
      <c r="D29" s="19">
        <f>IF(OR($C29=0,D$7=""),0,IFERROR(ROUND($C29*IF($B29="Wohnfläche",D$8/$C$8,IF($B29="Personen",D$9/$C$9,IF($B29="Einheiten",D$10/$C$10,IF($B29="Wasser",D$12/$C$12,IF($B29="Heizung",'1 Stammdaten'!$B$16/100*D$11/$C$11+(1-'1 Stammdaten'!$B$16/100)*D$8/$C$8,0))))),2),0))</f>
        <v/>
      </c>
      <c r="E29" s="19">
        <f>IF(OR($C29=0,E$7=""),0,IFERROR(ROUND($C29*IF($B29="Wohnfläche",E$8/$C$8,IF($B29="Personen",E$9/$C$9,IF($B29="Einheiten",E$10/$C$10,IF($B29="Wasser",E$12/$C$12,IF($B29="Heizung",'1 Stammdaten'!$B$16/100*E$11/$C$11+(1-'1 Stammdaten'!$B$16/100)*E$8/$C$8,0))))),2),0))</f>
        <v/>
      </c>
      <c r="F29" s="19">
        <f>IF(OR($C29=0,F$7=""),0,IFERROR(ROUND($C29*IF($B29="Wohnfläche",F$8/$C$8,IF($B29="Personen",F$9/$C$9,IF($B29="Einheiten",F$10/$C$10,IF($B29="Wasser",F$12/$C$12,IF($B29="Heizung",'1 Stammdaten'!$B$16/100*F$11/$C$11+(1-'1 Stammdaten'!$B$16/100)*F$8/$C$8,0))))),2),0))</f>
        <v/>
      </c>
      <c r="G29" s="19">
        <f>IF(OR($C29=0,G$7=""),0,IFERROR(ROUND($C29*IF($B29="Wohnfläche",G$8/$C$8,IF($B29="Personen",G$9/$C$9,IF($B29="Einheiten",G$10/$C$10,IF($B29="Wasser",G$12/$C$12,IF($B29="Heizung",'1 Stammdaten'!$B$16/100*G$11/$C$11+(1-'1 Stammdaten'!$B$16/100)*G$8/$C$8,0))))),2),0))</f>
        <v/>
      </c>
      <c r="H29" s="19">
        <f>IF(OR($C29=0,H$7=""),0,IFERROR(ROUND($C29*IF($B29="Wohnfläche",H$8/$C$8,IF($B29="Personen",H$9/$C$9,IF($B29="Einheiten",H$10/$C$10,IF($B29="Wasser",H$12/$C$12,IF($B29="Heizung",'1 Stammdaten'!$B$16/100*H$11/$C$11+(1-'1 Stammdaten'!$B$16/100)*H$8/$C$8,0))))),2),0))</f>
        <v/>
      </c>
      <c r="I29" s="19">
        <f>IF(OR($C29=0,I$7=""),0,IFERROR(ROUND($C29*IF($B29="Wohnfläche",I$8/$C$8,IF($B29="Personen",I$9/$C$9,IF($B29="Einheiten",I$10/$C$10,IF($B29="Wasser",I$12/$C$12,IF($B29="Heizung",'1 Stammdaten'!$B$16/100*I$11/$C$11+(1-'1 Stammdaten'!$B$16/100)*I$8/$C$8,0))))),2),0))</f>
        <v/>
      </c>
      <c r="J29" s="19">
        <f>IF(OR($C29=0,J$7=""),0,IFERROR(ROUND($C29*IF($B29="Wohnfläche",J$8/$C$8,IF($B29="Personen",J$9/$C$9,IF($B29="Einheiten",J$10/$C$10,IF($B29="Wasser",J$12/$C$12,IF($B29="Heizung",'1 Stammdaten'!$B$16/100*J$11/$C$11+(1-'1 Stammdaten'!$B$16/100)*J$8/$C$8,0))))),2),0))</f>
        <v/>
      </c>
      <c r="K29" s="19">
        <f>IF(OR($C29=0,K$7=""),0,IFERROR(ROUND($C29*IF($B29="Wohnfläche",K$8/$C$8,IF($B29="Personen",K$9/$C$9,IF($B29="Einheiten",K$10/$C$10,IF($B29="Wasser",K$12/$C$12,IF($B29="Heizung",'1 Stammdaten'!$B$16/100*K$11/$C$11+(1-'1 Stammdaten'!$B$16/100)*K$8/$C$8,0))))),2),0))</f>
        <v/>
      </c>
      <c r="L29" s="19">
        <f>IF(OR($C29=0,L$7=""),0,IFERROR(ROUND($C29*IF($B29="Wohnfläche",L$8/$C$8,IF($B29="Personen",L$9/$C$9,IF($B29="Einheiten",L$10/$C$10,IF($B29="Wasser",L$12/$C$12,IF($B29="Heizung",'1 Stammdaten'!$B$16/100*L$11/$C$11+(1-'1 Stammdaten'!$B$16/100)*L$8/$C$8,0))))),2),0))</f>
        <v/>
      </c>
      <c r="M29" s="19">
        <f>IF(OR($C29=0,M$7=""),0,IFERROR(ROUND($C29*IF($B29="Wohnfläche",M$8/$C$8,IF($B29="Personen",M$9/$C$9,IF($B29="Einheiten",M$10/$C$10,IF($B29="Wasser",M$12/$C$12,IF($B29="Heizung",'1 Stammdaten'!$B$16/100*M$11/$C$11+(1-'1 Stammdaten'!$B$16/100)*M$8/$C$8,0))))),2),0))</f>
        <v/>
      </c>
      <c r="N29" s="19">
        <f>IF(OR($C29=0,N$7=""),0,IFERROR(ROUND($C29*IF($B29="Wohnfläche",N$8/$C$8,IF($B29="Personen",N$9/$C$9,IF($B29="Einheiten",N$10/$C$10,IF($B29="Wasser",N$12/$C$12,IF($B29="Heizung",'1 Stammdaten'!$B$16/100*N$11/$C$11+(1-'1 Stammdaten'!$B$16/100)*N$8/$C$8,0))))),2),0))</f>
        <v/>
      </c>
      <c r="O29" s="19">
        <f>IF(OR($C29=0,O$7=""),0,IFERROR(ROUND($C29*IF($B29="Wohnfläche",O$8/$C$8,IF($B29="Personen",O$9/$C$9,IF($B29="Einheiten",O$10/$C$10,IF($B29="Wasser",O$12/$C$12,IF($B29="Heizung",'1 Stammdaten'!$B$16/100*O$11/$C$11+(1-'1 Stammdaten'!$B$16/100)*O$8/$C$8,0))))),2),0))</f>
        <v/>
      </c>
      <c r="P29" s="19">
        <f>IF(OR($C29=0,P$7=""),0,IFERROR(ROUND($C29*IF($B29="Wohnfläche",P$8/$C$8,IF($B29="Personen",P$9/$C$9,IF($B29="Einheiten",P$10/$C$10,IF($B29="Wasser",P$12/$C$12,IF($B29="Heizung",'1 Stammdaten'!$B$16/100*P$11/$C$11+(1-'1 Stammdaten'!$B$16/100)*P$8/$C$8,0))))),2),0))</f>
        <v/>
      </c>
      <c r="Q29" s="19">
        <f>IF(OR($C29=0,Q$7=""),0,IFERROR(ROUND($C29*IF($B29="Wohnfläche",Q$8/$C$8,IF($B29="Personen",Q$9/$C$9,IF($B29="Einheiten",Q$10/$C$10,IF($B29="Wasser",Q$12/$C$12,IF($B29="Heizung",'1 Stammdaten'!$B$16/100*Q$11/$C$11+(1-'1 Stammdaten'!$B$16/100)*Q$8/$C$8,0))))),2),0))</f>
        <v/>
      </c>
      <c r="R29" s="19">
        <f>IF(OR($C29=0,R$7=""),0,IFERROR(ROUND($C29*IF($B29="Wohnfläche",R$8/$C$8,IF($B29="Personen",R$9/$C$9,IF($B29="Einheiten",R$10/$C$10,IF($B29="Wasser",R$12/$C$12,IF($B29="Heizung",'1 Stammdaten'!$B$16/100*R$11/$C$11+(1-'1 Stammdaten'!$B$16/100)*R$8/$C$8,0))))),2),0))</f>
        <v/>
      </c>
      <c r="S29" s="19">
        <f>IF(OR($C29=0,S$7=""),0,IFERROR(ROUND($C29*IF($B29="Wohnfläche",S$8/$C$8,IF($B29="Personen",S$9/$C$9,IF($B29="Einheiten",S$10/$C$10,IF($B29="Wasser",S$12/$C$12,IF($B29="Heizung",'1 Stammdaten'!$B$16/100*S$11/$C$11+(1-'1 Stammdaten'!$B$16/100)*S$8/$C$8,0))))),2),0))</f>
        <v/>
      </c>
      <c r="T29" s="19">
        <f>IF(OR($C29=0,T$7=""),0,IFERROR(ROUND($C29*IF($B29="Wohnfläche",T$8/$C$8,IF($B29="Personen",T$9/$C$9,IF($B29="Einheiten",T$10/$C$10,IF($B29="Wasser",T$12/$C$12,IF($B29="Heizung",'1 Stammdaten'!$B$16/100*T$11/$C$11+(1-'1 Stammdaten'!$B$16/100)*T$8/$C$8,0))))),2),0))</f>
        <v/>
      </c>
      <c r="U29" s="19">
        <f>IF(OR($C29=0,U$7=""),0,IFERROR(ROUND($C29*IF($B29="Wohnfläche",U$8/$C$8,IF($B29="Personen",U$9/$C$9,IF($B29="Einheiten",U$10/$C$10,IF($B29="Wasser",U$12/$C$12,IF($B29="Heizung",'1 Stammdaten'!$B$16/100*U$11/$C$11+(1-'1 Stammdaten'!$B$16/100)*U$8/$C$8,0))))),2),0))</f>
        <v/>
      </c>
      <c r="V29" s="19">
        <f>IF(OR($C29=0,V$7=""),0,IFERROR(ROUND($C29*IF($B29="Wohnfläche",V$8/$C$8,IF($B29="Personen",V$9/$C$9,IF($B29="Einheiten",V$10/$C$10,IF($B29="Wasser",V$12/$C$12,IF($B29="Heizung",'1 Stammdaten'!$B$16/100*V$11/$C$11+(1-'1 Stammdaten'!$B$16/100)*V$8/$C$8,0))))),2),0))</f>
        <v/>
      </c>
      <c r="W29" s="19">
        <f>IF(OR($C29=0,W$7=""),0,IFERROR(ROUND($C29*IF($B29="Wohnfläche",W$8/$C$8,IF($B29="Personen",W$9/$C$9,IF($B29="Einheiten",W$10/$C$10,IF($B29="Wasser",W$12/$C$12,IF($B29="Heizung",'1 Stammdaten'!$B$16/100*W$11/$C$11+(1-'1 Stammdaten'!$B$16/100)*W$8/$C$8,0))))),2),0))</f>
        <v/>
      </c>
      <c r="X29" s="19">
        <f>SUM(D29:W29)</f>
        <v/>
      </c>
      <c r="Y29" s="19">
        <f>C29-X29</f>
        <v/>
      </c>
    </row>
    <row r="30">
      <c r="A30" s="11">
        <f>IF('3 Kosten'!A22="","",'3 Kosten'!A22)</f>
        <v/>
      </c>
      <c r="B30" s="11">
        <f>IF('3 Kosten'!D22="","",'3 Kosten'!D22)</f>
        <v/>
      </c>
      <c r="C30" s="19">
        <f>IF(AND('3 Kosten'!C22="ja",'3 Kosten'!B22&lt;&gt;""),'3 Kosten'!B22,0)</f>
        <v/>
      </c>
      <c r="D30" s="19">
        <f>IF(OR($C30=0,D$7=""),0,IFERROR(ROUND($C30*IF($B30="Wohnfläche",D$8/$C$8,IF($B30="Personen",D$9/$C$9,IF($B30="Einheiten",D$10/$C$10,IF($B30="Wasser",D$12/$C$12,IF($B30="Heizung",'1 Stammdaten'!$B$16/100*D$11/$C$11+(1-'1 Stammdaten'!$B$16/100)*D$8/$C$8,0))))),2),0))</f>
        <v/>
      </c>
      <c r="E30" s="19">
        <f>IF(OR($C30=0,E$7=""),0,IFERROR(ROUND($C30*IF($B30="Wohnfläche",E$8/$C$8,IF($B30="Personen",E$9/$C$9,IF($B30="Einheiten",E$10/$C$10,IF($B30="Wasser",E$12/$C$12,IF($B30="Heizung",'1 Stammdaten'!$B$16/100*E$11/$C$11+(1-'1 Stammdaten'!$B$16/100)*E$8/$C$8,0))))),2),0))</f>
        <v/>
      </c>
      <c r="F30" s="19">
        <f>IF(OR($C30=0,F$7=""),0,IFERROR(ROUND($C30*IF($B30="Wohnfläche",F$8/$C$8,IF($B30="Personen",F$9/$C$9,IF($B30="Einheiten",F$10/$C$10,IF($B30="Wasser",F$12/$C$12,IF($B30="Heizung",'1 Stammdaten'!$B$16/100*F$11/$C$11+(1-'1 Stammdaten'!$B$16/100)*F$8/$C$8,0))))),2),0))</f>
        <v/>
      </c>
      <c r="G30" s="19">
        <f>IF(OR($C30=0,G$7=""),0,IFERROR(ROUND($C30*IF($B30="Wohnfläche",G$8/$C$8,IF($B30="Personen",G$9/$C$9,IF($B30="Einheiten",G$10/$C$10,IF($B30="Wasser",G$12/$C$12,IF($B30="Heizung",'1 Stammdaten'!$B$16/100*G$11/$C$11+(1-'1 Stammdaten'!$B$16/100)*G$8/$C$8,0))))),2),0))</f>
        <v/>
      </c>
      <c r="H30" s="19">
        <f>IF(OR($C30=0,H$7=""),0,IFERROR(ROUND($C30*IF($B30="Wohnfläche",H$8/$C$8,IF($B30="Personen",H$9/$C$9,IF($B30="Einheiten",H$10/$C$10,IF($B30="Wasser",H$12/$C$12,IF($B30="Heizung",'1 Stammdaten'!$B$16/100*H$11/$C$11+(1-'1 Stammdaten'!$B$16/100)*H$8/$C$8,0))))),2),0))</f>
        <v/>
      </c>
      <c r="I30" s="19">
        <f>IF(OR($C30=0,I$7=""),0,IFERROR(ROUND($C30*IF($B30="Wohnfläche",I$8/$C$8,IF($B30="Personen",I$9/$C$9,IF($B30="Einheiten",I$10/$C$10,IF($B30="Wasser",I$12/$C$12,IF($B30="Heizung",'1 Stammdaten'!$B$16/100*I$11/$C$11+(1-'1 Stammdaten'!$B$16/100)*I$8/$C$8,0))))),2),0))</f>
        <v/>
      </c>
      <c r="J30" s="19">
        <f>IF(OR($C30=0,J$7=""),0,IFERROR(ROUND($C30*IF($B30="Wohnfläche",J$8/$C$8,IF($B30="Personen",J$9/$C$9,IF($B30="Einheiten",J$10/$C$10,IF($B30="Wasser",J$12/$C$12,IF($B30="Heizung",'1 Stammdaten'!$B$16/100*J$11/$C$11+(1-'1 Stammdaten'!$B$16/100)*J$8/$C$8,0))))),2),0))</f>
        <v/>
      </c>
      <c r="K30" s="19">
        <f>IF(OR($C30=0,K$7=""),0,IFERROR(ROUND($C30*IF($B30="Wohnfläche",K$8/$C$8,IF($B30="Personen",K$9/$C$9,IF($B30="Einheiten",K$10/$C$10,IF($B30="Wasser",K$12/$C$12,IF($B30="Heizung",'1 Stammdaten'!$B$16/100*K$11/$C$11+(1-'1 Stammdaten'!$B$16/100)*K$8/$C$8,0))))),2),0))</f>
        <v/>
      </c>
      <c r="L30" s="19">
        <f>IF(OR($C30=0,L$7=""),0,IFERROR(ROUND($C30*IF($B30="Wohnfläche",L$8/$C$8,IF($B30="Personen",L$9/$C$9,IF($B30="Einheiten",L$10/$C$10,IF($B30="Wasser",L$12/$C$12,IF($B30="Heizung",'1 Stammdaten'!$B$16/100*L$11/$C$11+(1-'1 Stammdaten'!$B$16/100)*L$8/$C$8,0))))),2),0))</f>
        <v/>
      </c>
      <c r="M30" s="19">
        <f>IF(OR($C30=0,M$7=""),0,IFERROR(ROUND($C30*IF($B30="Wohnfläche",M$8/$C$8,IF($B30="Personen",M$9/$C$9,IF($B30="Einheiten",M$10/$C$10,IF($B30="Wasser",M$12/$C$12,IF($B30="Heizung",'1 Stammdaten'!$B$16/100*M$11/$C$11+(1-'1 Stammdaten'!$B$16/100)*M$8/$C$8,0))))),2),0))</f>
        <v/>
      </c>
      <c r="N30" s="19">
        <f>IF(OR($C30=0,N$7=""),0,IFERROR(ROUND($C30*IF($B30="Wohnfläche",N$8/$C$8,IF($B30="Personen",N$9/$C$9,IF($B30="Einheiten",N$10/$C$10,IF($B30="Wasser",N$12/$C$12,IF($B30="Heizung",'1 Stammdaten'!$B$16/100*N$11/$C$11+(1-'1 Stammdaten'!$B$16/100)*N$8/$C$8,0))))),2),0))</f>
        <v/>
      </c>
      <c r="O30" s="19">
        <f>IF(OR($C30=0,O$7=""),0,IFERROR(ROUND($C30*IF($B30="Wohnfläche",O$8/$C$8,IF($B30="Personen",O$9/$C$9,IF($B30="Einheiten",O$10/$C$10,IF($B30="Wasser",O$12/$C$12,IF($B30="Heizung",'1 Stammdaten'!$B$16/100*O$11/$C$11+(1-'1 Stammdaten'!$B$16/100)*O$8/$C$8,0))))),2),0))</f>
        <v/>
      </c>
      <c r="P30" s="19">
        <f>IF(OR($C30=0,P$7=""),0,IFERROR(ROUND($C30*IF($B30="Wohnfläche",P$8/$C$8,IF($B30="Personen",P$9/$C$9,IF($B30="Einheiten",P$10/$C$10,IF($B30="Wasser",P$12/$C$12,IF($B30="Heizung",'1 Stammdaten'!$B$16/100*P$11/$C$11+(1-'1 Stammdaten'!$B$16/100)*P$8/$C$8,0))))),2),0))</f>
        <v/>
      </c>
      <c r="Q30" s="19">
        <f>IF(OR($C30=0,Q$7=""),0,IFERROR(ROUND($C30*IF($B30="Wohnfläche",Q$8/$C$8,IF($B30="Personen",Q$9/$C$9,IF($B30="Einheiten",Q$10/$C$10,IF($B30="Wasser",Q$12/$C$12,IF($B30="Heizung",'1 Stammdaten'!$B$16/100*Q$11/$C$11+(1-'1 Stammdaten'!$B$16/100)*Q$8/$C$8,0))))),2),0))</f>
        <v/>
      </c>
      <c r="R30" s="19">
        <f>IF(OR($C30=0,R$7=""),0,IFERROR(ROUND($C30*IF($B30="Wohnfläche",R$8/$C$8,IF($B30="Personen",R$9/$C$9,IF($B30="Einheiten",R$10/$C$10,IF($B30="Wasser",R$12/$C$12,IF($B30="Heizung",'1 Stammdaten'!$B$16/100*R$11/$C$11+(1-'1 Stammdaten'!$B$16/100)*R$8/$C$8,0))))),2),0))</f>
        <v/>
      </c>
      <c r="S30" s="19">
        <f>IF(OR($C30=0,S$7=""),0,IFERROR(ROUND($C30*IF($B30="Wohnfläche",S$8/$C$8,IF($B30="Personen",S$9/$C$9,IF($B30="Einheiten",S$10/$C$10,IF($B30="Wasser",S$12/$C$12,IF($B30="Heizung",'1 Stammdaten'!$B$16/100*S$11/$C$11+(1-'1 Stammdaten'!$B$16/100)*S$8/$C$8,0))))),2),0))</f>
        <v/>
      </c>
      <c r="T30" s="19">
        <f>IF(OR($C30=0,T$7=""),0,IFERROR(ROUND($C30*IF($B30="Wohnfläche",T$8/$C$8,IF($B30="Personen",T$9/$C$9,IF($B30="Einheiten",T$10/$C$10,IF($B30="Wasser",T$12/$C$12,IF($B30="Heizung",'1 Stammdaten'!$B$16/100*T$11/$C$11+(1-'1 Stammdaten'!$B$16/100)*T$8/$C$8,0))))),2),0))</f>
        <v/>
      </c>
      <c r="U30" s="19">
        <f>IF(OR($C30=0,U$7=""),0,IFERROR(ROUND($C30*IF($B30="Wohnfläche",U$8/$C$8,IF($B30="Personen",U$9/$C$9,IF($B30="Einheiten",U$10/$C$10,IF($B30="Wasser",U$12/$C$12,IF($B30="Heizung",'1 Stammdaten'!$B$16/100*U$11/$C$11+(1-'1 Stammdaten'!$B$16/100)*U$8/$C$8,0))))),2),0))</f>
        <v/>
      </c>
      <c r="V30" s="19">
        <f>IF(OR($C30=0,V$7=""),0,IFERROR(ROUND($C30*IF($B30="Wohnfläche",V$8/$C$8,IF($B30="Personen",V$9/$C$9,IF($B30="Einheiten",V$10/$C$10,IF($B30="Wasser",V$12/$C$12,IF($B30="Heizung",'1 Stammdaten'!$B$16/100*V$11/$C$11+(1-'1 Stammdaten'!$B$16/100)*V$8/$C$8,0))))),2),0))</f>
        <v/>
      </c>
      <c r="W30" s="19">
        <f>IF(OR($C30=0,W$7=""),0,IFERROR(ROUND($C30*IF($B30="Wohnfläche",W$8/$C$8,IF($B30="Personen",W$9/$C$9,IF($B30="Einheiten",W$10/$C$10,IF($B30="Wasser",W$12/$C$12,IF($B30="Heizung",'1 Stammdaten'!$B$16/100*W$11/$C$11+(1-'1 Stammdaten'!$B$16/100)*W$8/$C$8,0))))),2),0))</f>
        <v/>
      </c>
      <c r="X30" s="19">
        <f>SUM(D30:W30)</f>
        <v/>
      </c>
      <c r="Y30" s="19">
        <f>C30-X30</f>
        <v/>
      </c>
    </row>
    <row r="31">
      <c r="A31" s="11">
        <f>IF('3 Kosten'!A23="","",'3 Kosten'!A23)</f>
        <v/>
      </c>
      <c r="B31" s="11">
        <f>IF('3 Kosten'!D23="","",'3 Kosten'!D23)</f>
        <v/>
      </c>
      <c r="C31" s="19">
        <f>IF(AND('3 Kosten'!C23="ja",'3 Kosten'!B23&lt;&gt;""),'3 Kosten'!B23,0)</f>
        <v/>
      </c>
      <c r="D31" s="19">
        <f>IF(OR($C31=0,D$7=""),0,IFERROR(ROUND($C31*IF($B31="Wohnfläche",D$8/$C$8,IF($B31="Personen",D$9/$C$9,IF($B31="Einheiten",D$10/$C$10,IF($B31="Wasser",D$12/$C$12,IF($B31="Heizung",'1 Stammdaten'!$B$16/100*D$11/$C$11+(1-'1 Stammdaten'!$B$16/100)*D$8/$C$8,0))))),2),0))</f>
        <v/>
      </c>
      <c r="E31" s="19">
        <f>IF(OR($C31=0,E$7=""),0,IFERROR(ROUND($C31*IF($B31="Wohnfläche",E$8/$C$8,IF($B31="Personen",E$9/$C$9,IF($B31="Einheiten",E$10/$C$10,IF($B31="Wasser",E$12/$C$12,IF($B31="Heizung",'1 Stammdaten'!$B$16/100*E$11/$C$11+(1-'1 Stammdaten'!$B$16/100)*E$8/$C$8,0))))),2),0))</f>
        <v/>
      </c>
      <c r="F31" s="19">
        <f>IF(OR($C31=0,F$7=""),0,IFERROR(ROUND($C31*IF($B31="Wohnfläche",F$8/$C$8,IF($B31="Personen",F$9/$C$9,IF($B31="Einheiten",F$10/$C$10,IF($B31="Wasser",F$12/$C$12,IF($B31="Heizung",'1 Stammdaten'!$B$16/100*F$11/$C$11+(1-'1 Stammdaten'!$B$16/100)*F$8/$C$8,0))))),2),0))</f>
        <v/>
      </c>
      <c r="G31" s="19">
        <f>IF(OR($C31=0,G$7=""),0,IFERROR(ROUND($C31*IF($B31="Wohnfläche",G$8/$C$8,IF($B31="Personen",G$9/$C$9,IF($B31="Einheiten",G$10/$C$10,IF($B31="Wasser",G$12/$C$12,IF($B31="Heizung",'1 Stammdaten'!$B$16/100*G$11/$C$11+(1-'1 Stammdaten'!$B$16/100)*G$8/$C$8,0))))),2),0))</f>
        <v/>
      </c>
      <c r="H31" s="19">
        <f>IF(OR($C31=0,H$7=""),0,IFERROR(ROUND($C31*IF($B31="Wohnfläche",H$8/$C$8,IF($B31="Personen",H$9/$C$9,IF($B31="Einheiten",H$10/$C$10,IF($B31="Wasser",H$12/$C$12,IF($B31="Heizung",'1 Stammdaten'!$B$16/100*H$11/$C$11+(1-'1 Stammdaten'!$B$16/100)*H$8/$C$8,0))))),2),0))</f>
        <v/>
      </c>
      <c r="I31" s="19">
        <f>IF(OR($C31=0,I$7=""),0,IFERROR(ROUND($C31*IF($B31="Wohnfläche",I$8/$C$8,IF($B31="Personen",I$9/$C$9,IF($B31="Einheiten",I$10/$C$10,IF($B31="Wasser",I$12/$C$12,IF($B31="Heizung",'1 Stammdaten'!$B$16/100*I$11/$C$11+(1-'1 Stammdaten'!$B$16/100)*I$8/$C$8,0))))),2),0))</f>
        <v/>
      </c>
      <c r="J31" s="19">
        <f>IF(OR($C31=0,J$7=""),0,IFERROR(ROUND($C31*IF($B31="Wohnfläche",J$8/$C$8,IF($B31="Personen",J$9/$C$9,IF($B31="Einheiten",J$10/$C$10,IF($B31="Wasser",J$12/$C$12,IF($B31="Heizung",'1 Stammdaten'!$B$16/100*J$11/$C$11+(1-'1 Stammdaten'!$B$16/100)*J$8/$C$8,0))))),2),0))</f>
        <v/>
      </c>
      <c r="K31" s="19">
        <f>IF(OR($C31=0,K$7=""),0,IFERROR(ROUND($C31*IF($B31="Wohnfläche",K$8/$C$8,IF($B31="Personen",K$9/$C$9,IF($B31="Einheiten",K$10/$C$10,IF($B31="Wasser",K$12/$C$12,IF($B31="Heizung",'1 Stammdaten'!$B$16/100*K$11/$C$11+(1-'1 Stammdaten'!$B$16/100)*K$8/$C$8,0))))),2),0))</f>
        <v/>
      </c>
      <c r="L31" s="19">
        <f>IF(OR($C31=0,L$7=""),0,IFERROR(ROUND($C31*IF($B31="Wohnfläche",L$8/$C$8,IF($B31="Personen",L$9/$C$9,IF($B31="Einheiten",L$10/$C$10,IF($B31="Wasser",L$12/$C$12,IF($B31="Heizung",'1 Stammdaten'!$B$16/100*L$11/$C$11+(1-'1 Stammdaten'!$B$16/100)*L$8/$C$8,0))))),2),0))</f>
        <v/>
      </c>
      <c r="M31" s="19">
        <f>IF(OR($C31=0,M$7=""),0,IFERROR(ROUND($C31*IF($B31="Wohnfläche",M$8/$C$8,IF($B31="Personen",M$9/$C$9,IF($B31="Einheiten",M$10/$C$10,IF($B31="Wasser",M$12/$C$12,IF($B31="Heizung",'1 Stammdaten'!$B$16/100*M$11/$C$11+(1-'1 Stammdaten'!$B$16/100)*M$8/$C$8,0))))),2),0))</f>
        <v/>
      </c>
      <c r="N31" s="19">
        <f>IF(OR($C31=0,N$7=""),0,IFERROR(ROUND($C31*IF($B31="Wohnfläche",N$8/$C$8,IF($B31="Personen",N$9/$C$9,IF($B31="Einheiten",N$10/$C$10,IF($B31="Wasser",N$12/$C$12,IF($B31="Heizung",'1 Stammdaten'!$B$16/100*N$11/$C$11+(1-'1 Stammdaten'!$B$16/100)*N$8/$C$8,0))))),2),0))</f>
        <v/>
      </c>
      <c r="O31" s="19">
        <f>IF(OR($C31=0,O$7=""),0,IFERROR(ROUND($C31*IF($B31="Wohnfläche",O$8/$C$8,IF($B31="Personen",O$9/$C$9,IF($B31="Einheiten",O$10/$C$10,IF($B31="Wasser",O$12/$C$12,IF($B31="Heizung",'1 Stammdaten'!$B$16/100*O$11/$C$11+(1-'1 Stammdaten'!$B$16/100)*O$8/$C$8,0))))),2),0))</f>
        <v/>
      </c>
      <c r="P31" s="19">
        <f>IF(OR($C31=0,P$7=""),0,IFERROR(ROUND($C31*IF($B31="Wohnfläche",P$8/$C$8,IF($B31="Personen",P$9/$C$9,IF($B31="Einheiten",P$10/$C$10,IF($B31="Wasser",P$12/$C$12,IF($B31="Heizung",'1 Stammdaten'!$B$16/100*P$11/$C$11+(1-'1 Stammdaten'!$B$16/100)*P$8/$C$8,0))))),2),0))</f>
        <v/>
      </c>
      <c r="Q31" s="19">
        <f>IF(OR($C31=0,Q$7=""),0,IFERROR(ROUND($C31*IF($B31="Wohnfläche",Q$8/$C$8,IF($B31="Personen",Q$9/$C$9,IF($B31="Einheiten",Q$10/$C$10,IF($B31="Wasser",Q$12/$C$12,IF($B31="Heizung",'1 Stammdaten'!$B$16/100*Q$11/$C$11+(1-'1 Stammdaten'!$B$16/100)*Q$8/$C$8,0))))),2),0))</f>
        <v/>
      </c>
      <c r="R31" s="19">
        <f>IF(OR($C31=0,R$7=""),0,IFERROR(ROUND($C31*IF($B31="Wohnfläche",R$8/$C$8,IF($B31="Personen",R$9/$C$9,IF($B31="Einheiten",R$10/$C$10,IF($B31="Wasser",R$12/$C$12,IF($B31="Heizung",'1 Stammdaten'!$B$16/100*R$11/$C$11+(1-'1 Stammdaten'!$B$16/100)*R$8/$C$8,0))))),2),0))</f>
        <v/>
      </c>
      <c r="S31" s="19">
        <f>IF(OR($C31=0,S$7=""),0,IFERROR(ROUND($C31*IF($B31="Wohnfläche",S$8/$C$8,IF($B31="Personen",S$9/$C$9,IF($B31="Einheiten",S$10/$C$10,IF($B31="Wasser",S$12/$C$12,IF($B31="Heizung",'1 Stammdaten'!$B$16/100*S$11/$C$11+(1-'1 Stammdaten'!$B$16/100)*S$8/$C$8,0))))),2),0))</f>
        <v/>
      </c>
      <c r="T31" s="19">
        <f>IF(OR($C31=0,T$7=""),0,IFERROR(ROUND($C31*IF($B31="Wohnfläche",T$8/$C$8,IF($B31="Personen",T$9/$C$9,IF($B31="Einheiten",T$10/$C$10,IF($B31="Wasser",T$12/$C$12,IF($B31="Heizung",'1 Stammdaten'!$B$16/100*T$11/$C$11+(1-'1 Stammdaten'!$B$16/100)*T$8/$C$8,0))))),2),0))</f>
        <v/>
      </c>
      <c r="U31" s="19">
        <f>IF(OR($C31=0,U$7=""),0,IFERROR(ROUND($C31*IF($B31="Wohnfläche",U$8/$C$8,IF($B31="Personen",U$9/$C$9,IF($B31="Einheiten",U$10/$C$10,IF($B31="Wasser",U$12/$C$12,IF($B31="Heizung",'1 Stammdaten'!$B$16/100*U$11/$C$11+(1-'1 Stammdaten'!$B$16/100)*U$8/$C$8,0))))),2),0))</f>
        <v/>
      </c>
      <c r="V31" s="19">
        <f>IF(OR($C31=0,V$7=""),0,IFERROR(ROUND($C31*IF($B31="Wohnfläche",V$8/$C$8,IF($B31="Personen",V$9/$C$9,IF($B31="Einheiten",V$10/$C$10,IF($B31="Wasser",V$12/$C$12,IF($B31="Heizung",'1 Stammdaten'!$B$16/100*V$11/$C$11+(1-'1 Stammdaten'!$B$16/100)*V$8/$C$8,0))))),2),0))</f>
        <v/>
      </c>
      <c r="W31" s="19">
        <f>IF(OR($C31=0,W$7=""),0,IFERROR(ROUND($C31*IF($B31="Wohnfläche",W$8/$C$8,IF($B31="Personen",W$9/$C$9,IF($B31="Einheiten",W$10/$C$10,IF($B31="Wasser",W$12/$C$12,IF($B31="Heizung",'1 Stammdaten'!$B$16/100*W$11/$C$11+(1-'1 Stammdaten'!$B$16/100)*W$8/$C$8,0))))),2),0))</f>
        <v/>
      </c>
      <c r="X31" s="19">
        <f>SUM(D31:W31)</f>
        <v/>
      </c>
      <c r="Y31" s="19">
        <f>C31-X31</f>
        <v/>
      </c>
    </row>
    <row r="32">
      <c r="A32" s="11">
        <f>IF('3 Kosten'!A24="","",'3 Kosten'!A24)</f>
        <v/>
      </c>
      <c r="B32" s="11">
        <f>IF('3 Kosten'!D24="","",'3 Kosten'!D24)</f>
        <v/>
      </c>
      <c r="C32" s="19">
        <f>IF(AND('3 Kosten'!C24="ja",'3 Kosten'!B24&lt;&gt;""),'3 Kosten'!B24,0)</f>
        <v/>
      </c>
      <c r="D32" s="19">
        <f>IF(OR($C32=0,D$7=""),0,IFERROR(ROUND($C32*IF($B32="Wohnfläche",D$8/$C$8,IF($B32="Personen",D$9/$C$9,IF($B32="Einheiten",D$10/$C$10,IF($B32="Wasser",D$12/$C$12,IF($B32="Heizung",'1 Stammdaten'!$B$16/100*D$11/$C$11+(1-'1 Stammdaten'!$B$16/100)*D$8/$C$8,0))))),2),0))</f>
        <v/>
      </c>
      <c r="E32" s="19">
        <f>IF(OR($C32=0,E$7=""),0,IFERROR(ROUND($C32*IF($B32="Wohnfläche",E$8/$C$8,IF($B32="Personen",E$9/$C$9,IF($B32="Einheiten",E$10/$C$10,IF($B32="Wasser",E$12/$C$12,IF($B32="Heizung",'1 Stammdaten'!$B$16/100*E$11/$C$11+(1-'1 Stammdaten'!$B$16/100)*E$8/$C$8,0))))),2),0))</f>
        <v/>
      </c>
      <c r="F32" s="19">
        <f>IF(OR($C32=0,F$7=""),0,IFERROR(ROUND($C32*IF($B32="Wohnfläche",F$8/$C$8,IF($B32="Personen",F$9/$C$9,IF($B32="Einheiten",F$10/$C$10,IF($B32="Wasser",F$12/$C$12,IF($B32="Heizung",'1 Stammdaten'!$B$16/100*F$11/$C$11+(1-'1 Stammdaten'!$B$16/100)*F$8/$C$8,0))))),2),0))</f>
        <v/>
      </c>
      <c r="G32" s="19">
        <f>IF(OR($C32=0,G$7=""),0,IFERROR(ROUND($C32*IF($B32="Wohnfläche",G$8/$C$8,IF($B32="Personen",G$9/$C$9,IF($B32="Einheiten",G$10/$C$10,IF($B32="Wasser",G$12/$C$12,IF($B32="Heizung",'1 Stammdaten'!$B$16/100*G$11/$C$11+(1-'1 Stammdaten'!$B$16/100)*G$8/$C$8,0))))),2),0))</f>
        <v/>
      </c>
      <c r="H32" s="19">
        <f>IF(OR($C32=0,H$7=""),0,IFERROR(ROUND($C32*IF($B32="Wohnfläche",H$8/$C$8,IF($B32="Personen",H$9/$C$9,IF($B32="Einheiten",H$10/$C$10,IF($B32="Wasser",H$12/$C$12,IF($B32="Heizung",'1 Stammdaten'!$B$16/100*H$11/$C$11+(1-'1 Stammdaten'!$B$16/100)*H$8/$C$8,0))))),2),0))</f>
        <v/>
      </c>
      <c r="I32" s="19">
        <f>IF(OR($C32=0,I$7=""),0,IFERROR(ROUND($C32*IF($B32="Wohnfläche",I$8/$C$8,IF($B32="Personen",I$9/$C$9,IF($B32="Einheiten",I$10/$C$10,IF($B32="Wasser",I$12/$C$12,IF($B32="Heizung",'1 Stammdaten'!$B$16/100*I$11/$C$11+(1-'1 Stammdaten'!$B$16/100)*I$8/$C$8,0))))),2),0))</f>
        <v/>
      </c>
      <c r="J32" s="19">
        <f>IF(OR($C32=0,J$7=""),0,IFERROR(ROUND($C32*IF($B32="Wohnfläche",J$8/$C$8,IF($B32="Personen",J$9/$C$9,IF($B32="Einheiten",J$10/$C$10,IF($B32="Wasser",J$12/$C$12,IF($B32="Heizung",'1 Stammdaten'!$B$16/100*J$11/$C$11+(1-'1 Stammdaten'!$B$16/100)*J$8/$C$8,0))))),2),0))</f>
        <v/>
      </c>
      <c r="K32" s="19">
        <f>IF(OR($C32=0,K$7=""),0,IFERROR(ROUND($C32*IF($B32="Wohnfläche",K$8/$C$8,IF($B32="Personen",K$9/$C$9,IF($B32="Einheiten",K$10/$C$10,IF($B32="Wasser",K$12/$C$12,IF($B32="Heizung",'1 Stammdaten'!$B$16/100*K$11/$C$11+(1-'1 Stammdaten'!$B$16/100)*K$8/$C$8,0))))),2),0))</f>
        <v/>
      </c>
      <c r="L32" s="19">
        <f>IF(OR($C32=0,L$7=""),0,IFERROR(ROUND($C32*IF($B32="Wohnfläche",L$8/$C$8,IF($B32="Personen",L$9/$C$9,IF($B32="Einheiten",L$10/$C$10,IF($B32="Wasser",L$12/$C$12,IF($B32="Heizung",'1 Stammdaten'!$B$16/100*L$11/$C$11+(1-'1 Stammdaten'!$B$16/100)*L$8/$C$8,0))))),2),0))</f>
        <v/>
      </c>
      <c r="M32" s="19">
        <f>IF(OR($C32=0,M$7=""),0,IFERROR(ROUND($C32*IF($B32="Wohnfläche",M$8/$C$8,IF($B32="Personen",M$9/$C$9,IF($B32="Einheiten",M$10/$C$10,IF($B32="Wasser",M$12/$C$12,IF($B32="Heizung",'1 Stammdaten'!$B$16/100*M$11/$C$11+(1-'1 Stammdaten'!$B$16/100)*M$8/$C$8,0))))),2),0))</f>
        <v/>
      </c>
      <c r="N32" s="19">
        <f>IF(OR($C32=0,N$7=""),0,IFERROR(ROUND($C32*IF($B32="Wohnfläche",N$8/$C$8,IF($B32="Personen",N$9/$C$9,IF($B32="Einheiten",N$10/$C$10,IF($B32="Wasser",N$12/$C$12,IF($B32="Heizung",'1 Stammdaten'!$B$16/100*N$11/$C$11+(1-'1 Stammdaten'!$B$16/100)*N$8/$C$8,0))))),2),0))</f>
        <v/>
      </c>
      <c r="O32" s="19">
        <f>IF(OR($C32=0,O$7=""),0,IFERROR(ROUND($C32*IF($B32="Wohnfläche",O$8/$C$8,IF($B32="Personen",O$9/$C$9,IF($B32="Einheiten",O$10/$C$10,IF($B32="Wasser",O$12/$C$12,IF($B32="Heizung",'1 Stammdaten'!$B$16/100*O$11/$C$11+(1-'1 Stammdaten'!$B$16/100)*O$8/$C$8,0))))),2),0))</f>
        <v/>
      </c>
      <c r="P32" s="19">
        <f>IF(OR($C32=0,P$7=""),0,IFERROR(ROUND($C32*IF($B32="Wohnfläche",P$8/$C$8,IF($B32="Personen",P$9/$C$9,IF($B32="Einheiten",P$10/$C$10,IF($B32="Wasser",P$12/$C$12,IF($B32="Heizung",'1 Stammdaten'!$B$16/100*P$11/$C$11+(1-'1 Stammdaten'!$B$16/100)*P$8/$C$8,0))))),2),0))</f>
        <v/>
      </c>
      <c r="Q32" s="19">
        <f>IF(OR($C32=0,Q$7=""),0,IFERROR(ROUND($C32*IF($B32="Wohnfläche",Q$8/$C$8,IF($B32="Personen",Q$9/$C$9,IF($B32="Einheiten",Q$10/$C$10,IF($B32="Wasser",Q$12/$C$12,IF($B32="Heizung",'1 Stammdaten'!$B$16/100*Q$11/$C$11+(1-'1 Stammdaten'!$B$16/100)*Q$8/$C$8,0))))),2),0))</f>
        <v/>
      </c>
      <c r="R32" s="19">
        <f>IF(OR($C32=0,R$7=""),0,IFERROR(ROUND($C32*IF($B32="Wohnfläche",R$8/$C$8,IF($B32="Personen",R$9/$C$9,IF($B32="Einheiten",R$10/$C$10,IF($B32="Wasser",R$12/$C$12,IF($B32="Heizung",'1 Stammdaten'!$B$16/100*R$11/$C$11+(1-'1 Stammdaten'!$B$16/100)*R$8/$C$8,0))))),2),0))</f>
        <v/>
      </c>
      <c r="S32" s="19">
        <f>IF(OR($C32=0,S$7=""),0,IFERROR(ROUND($C32*IF($B32="Wohnfläche",S$8/$C$8,IF($B32="Personen",S$9/$C$9,IF($B32="Einheiten",S$10/$C$10,IF($B32="Wasser",S$12/$C$12,IF($B32="Heizung",'1 Stammdaten'!$B$16/100*S$11/$C$11+(1-'1 Stammdaten'!$B$16/100)*S$8/$C$8,0))))),2),0))</f>
        <v/>
      </c>
      <c r="T32" s="19">
        <f>IF(OR($C32=0,T$7=""),0,IFERROR(ROUND($C32*IF($B32="Wohnfläche",T$8/$C$8,IF($B32="Personen",T$9/$C$9,IF($B32="Einheiten",T$10/$C$10,IF($B32="Wasser",T$12/$C$12,IF($B32="Heizung",'1 Stammdaten'!$B$16/100*T$11/$C$11+(1-'1 Stammdaten'!$B$16/100)*T$8/$C$8,0))))),2),0))</f>
        <v/>
      </c>
      <c r="U32" s="19">
        <f>IF(OR($C32=0,U$7=""),0,IFERROR(ROUND($C32*IF($B32="Wohnfläche",U$8/$C$8,IF($B32="Personen",U$9/$C$9,IF($B32="Einheiten",U$10/$C$10,IF($B32="Wasser",U$12/$C$12,IF($B32="Heizung",'1 Stammdaten'!$B$16/100*U$11/$C$11+(1-'1 Stammdaten'!$B$16/100)*U$8/$C$8,0))))),2),0))</f>
        <v/>
      </c>
      <c r="V32" s="19">
        <f>IF(OR($C32=0,V$7=""),0,IFERROR(ROUND($C32*IF($B32="Wohnfläche",V$8/$C$8,IF($B32="Personen",V$9/$C$9,IF($B32="Einheiten",V$10/$C$10,IF($B32="Wasser",V$12/$C$12,IF($B32="Heizung",'1 Stammdaten'!$B$16/100*V$11/$C$11+(1-'1 Stammdaten'!$B$16/100)*V$8/$C$8,0))))),2),0))</f>
        <v/>
      </c>
      <c r="W32" s="19">
        <f>IF(OR($C32=0,W$7=""),0,IFERROR(ROUND($C32*IF($B32="Wohnfläche",W$8/$C$8,IF($B32="Personen",W$9/$C$9,IF($B32="Einheiten",W$10/$C$10,IF($B32="Wasser",W$12/$C$12,IF($B32="Heizung",'1 Stammdaten'!$B$16/100*W$11/$C$11+(1-'1 Stammdaten'!$B$16/100)*W$8/$C$8,0))))),2),0))</f>
        <v/>
      </c>
      <c r="X32" s="19">
        <f>SUM(D32:W32)</f>
        <v/>
      </c>
      <c r="Y32" s="19">
        <f>C32-X32</f>
        <v/>
      </c>
    </row>
    <row r="33">
      <c r="A33" s="11">
        <f>IF('3 Kosten'!A25="","",'3 Kosten'!A25)</f>
        <v/>
      </c>
      <c r="B33" s="11">
        <f>IF('3 Kosten'!D25="","",'3 Kosten'!D25)</f>
        <v/>
      </c>
      <c r="C33" s="19">
        <f>IF(AND('3 Kosten'!C25="ja",'3 Kosten'!B25&lt;&gt;""),'3 Kosten'!B25,0)</f>
        <v/>
      </c>
      <c r="D33" s="19">
        <f>IF(OR($C33=0,D$7=""),0,IFERROR(ROUND($C33*IF($B33="Wohnfläche",D$8/$C$8,IF($B33="Personen",D$9/$C$9,IF($B33="Einheiten",D$10/$C$10,IF($B33="Wasser",D$12/$C$12,IF($B33="Heizung",'1 Stammdaten'!$B$16/100*D$11/$C$11+(1-'1 Stammdaten'!$B$16/100)*D$8/$C$8,0))))),2),0))</f>
        <v/>
      </c>
      <c r="E33" s="19">
        <f>IF(OR($C33=0,E$7=""),0,IFERROR(ROUND($C33*IF($B33="Wohnfläche",E$8/$C$8,IF($B33="Personen",E$9/$C$9,IF($B33="Einheiten",E$10/$C$10,IF($B33="Wasser",E$12/$C$12,IF($B33="Heizung",'1 Stammdaten'!$B$16/100*E$11/$C$11+(1-'1 Stammdaten'!$B$16/100)*E$8/$C$8,0))))),2),0))</f>
        <v/>
      </c>
      <c r="F33" s="19">
        <f>IF(OR($C33=0,F$7=""),0,IFERROR(ROUND($C33*IF($B33="Wohnfläche",F$8/$C$8,IF($B33="Personen",F$9/$C$9,IF($B33="Einheiten",F$10/$C$10,IF($B33="Wasser",F$12/$C$12,IF($B33="Heizung",'1 Stammdaten'!$B$16/100*F$11/$C$11+(1-'1 Stammdaten'!$B$16/100)*F$8/$C$8,0))))),2),0))</f>
        <v/>
      </c>
      <c r="G33" s="19">
        <f>IF(OR($C33=0,G$7=""),0,IFERROR(ROUND($C33*IF($B33="Wohnfläche",G$8/$C$8,IF($B33="Personen",G$9/$C$9,IF($B33="Einheiten",G$10/$C$10,IF($B33="Wasser",G$12/$C$12,IF($B33="Heizung",'1 Stammdaten'!$B$16/100*G$11/$C$11+(1-'1 Stammdaten'!$B$16/100)*G$8/$C$8,0))))),2),0))</f>
        <v/>
      </c>
      <c r="H33" s="19">
        <f>IF(OR($C33=0,H$7=""),0,IFERROR(ROUND($C33*IF($B33="Wohnfläche",H$8/$C$8,IF($B33="Personen",H$9/$C$9,IF($B33="Einheiten",H$10/$C$10,IF($B33="Wasser",H$12/$C$12,IF($B33="Heizung",'1 Stammdaten'!$B$16/100*H$11/$C$11+(1-'1 Stammdaten'!$B$16/100)*H$8/$C$8,0))))),2),0))</f>
        <v/>
      </c>
      <c r="I33" s="19">
        <f>IF(OR($C33=0,I$7=""),0,IFERROR(ROUND($C33*IF($B33="Wohnfläche",I$8/$C$8,IF($B33="Personen",I$9/$C$9,IF($B33="Einheiten",I$10/$C$10,IF($B33="Wasser",I$12/$C$12,IF($B33="Heizung",'1 Stammdaten'!$B$16/100*I$11/$C$11+(1-'1 Stammdaten'!$B$16/100)*I$8/$C$8,0))))),2),0))</f>
        <v/>
      </c>
      <c r="J33" s="19">
        <f>IF(OR($C33=0,J$7=""),0,IFERROR(ROUND($C33*IF($B33="Wohnfläche",J$8/$C$8,IF($B33="Personen",J$9/$C$9,IF($B33="Einheiten",J$10/$C$10,IF($B33="Wasser",J$12/$C$12,IF($B33="Heizung",'1 Stammdaten'!$B$16/100*J$11/$C$11+(1-'1 Stammdaten'!$B$16/100)*J$8/$C$8,0))))),2),0))</f>
        <v/>
      </c>
      <c r="K33" s="19">
        <f>IF(OR($C33=0,K$7=""),0,IFERROR(ROUND($C33*IF($B33="Wohnfläche",K$8/$C$8,IF($B33="Personen",K$9/$C$9,IF($B33="Einheiten",K$10/$C$10,IF($B33="Wasser",K$12/$C$12,IF($B33="Heizung",'1 Stammdaten'!$B$16/100*K$11/$C$11+(1-'1 Stammdaten'!$B$16/100)*K$8/$C$8,0))))),2),0))</f>
        <v/>
      </c>
      <c r="L33" s="19">
        <f>IF(OR($C33=0,L$7=""),0,IFERROR(ROUND($C33*IF($B33="Wohnfläche",L$8/$C$8,IF($B33="Personen",L$9/$C$9,IF($B33="Einheiten",L$10/$C$10,IF($B33="Wasser",L$12/$C$12,IF($B33="Heizung",'1 Stammdaten'!$B$16/100*L$11/$C$11+(1-'1 Stammdaten'!$B$16/100)*L$8/$C$8,0))))),2),0))</f>
        <v/>
      </c>
      <c r="M33" s="19">
        <f>IF(OR($C33=0,M$7=""),0,IFERROR(ROUND($C33*IF($B33="Wohnfläche",M$8/$C$8,IF($B33="Personen",M$9/$C$9,IF($B33="Einheiten",M$10/$C$10,IF($B33="Wasser",M$12/$C$12,IF($B33="Heizung",'1 Stammdaten'!$B$16/100*M$11/$C$11+(1-'1 Stammdaten'!$B$16/100)*M$8/$C$8,0))))),2),0))</f>
        <v/>
      </c>
      <c r="N33" s="19">
        <f>IF(OR($C33=0,N$7=""),0,IFERROR(ROUND($C33*IF($B33="Wohnfläche",N$8/$C$8,IF($B33="Personen",N$9/$C$9,IF($B33="Einheiten",N$10/$C$10,IF($B33="Wasser",N$12/$C$12,IF($B33="Heizung",'1 Stammdaten'!$B$16/100*N$11/$C$11+(1-'1 Stammdaten'!$B$16/100)*N$8/$C$8,0))))),2),0))</f>
        <v/>
      </c>
      <c r="O33" s="19">
        <f>IF(OR($C33=0,O$7=""),0,IFERROR(ROUND($C33*IF($B33="Wohnfläche",O$8/$C$8,IF($B33="Personen",O$9/$C$9,IF($B33="Einheiten",O$10/$C$10,IF($B33="Wasser",O$12/$C$12,IF($B33="Heizung",'1 Stammdaten'!$B$16/100*O$11/$C$11+(1-'1 Stammdaten'!$B$16/100)*O$8/$C$8,0))))),2),0))</f>
        <v/>
      </c>
      <c r="P33" s="19">
        <f>IF(OR($C33=0,P$7=""),0,IFERROR(ROUND($C33*IF($B33="Wohnfläche",P$8/$C$8,IF($B33="Personen",P$9/$C$9,IF($B33="Einheiten",P$10/$C$10,IF($B33="Wasser",P$12/$C$12,IF($B33="Heizung",'1 Stammdaten'!$B$16/100*P$11/$C$11+(1-'1 Stammdaten'!$B$16/100)*P$8/$C$8,0))))),2),0))</f>
        <v/>
      </c>
      <c r="Q33" s="19">
        <f>IF(OR($C33=0,Q$7=""),0,IFERROR(ROUND($C33*IF($B33="Wohnfläche",Q$8/$C$8,IF($B33="Personen",Q$9/$C$9,IF($B33="Einheiten",Q$10/$C$10,IF($B33="Wasser",Q$12/$C$12,IF($B33="Heizung",'1 Stammdaten'!$B$16/100*Q$11/$C$11+(1-'1 Stammdaten'!$B$16/100)*Q$8/$C$8,0))))),2),0))</f>
        <v/>
      </c>
      <c r="R33" s="19">
        <f>IF(OR($C33=0,R$7=""),0,IFERROR(ROUND($C33*IF($B33="Wohnfläche",R$8/$C$8,IF($B33="Personen",R$9/$C$9,IF($B33="Einheiten",R$10/$C$10,IF($B33="Wasser",R$12/$C$12,IF($B33="Heizung",'1 Stammdaten'!$B$16/100*R$11/$C$11+(1-'1 Stammdaten'!$B$16/100)*R$8/$C$8,0))))),2),0))</f>
        <v/>
      </c>
      <c r="S33" s="19">
        <f>IF(OR($C33=0,S$7=""),0,IFERROR(ROUND($C33*IF($B33="Wohnfläche",S$8/$C$8,IF($B33="Personen",S$9/$C$9,IF($B33="Einheiten",S$10/$C$10,IF($B33="Wasser",S$12/$C$12,IF($B33="Heizung",'1 Stammdaten'!$B$16/100*S$11/$C$11+(1-'1 Stammdaten'!$B$16/100)*S$8/$C$8,0))))),2),0))</f>
        <v/>
      </c>
      <c r="T33" s="19">
        <f>IF(OR($C33=0,T$7=""),0,IFERROR(ROUND($C33*IF($B33="Wohnfläche",T$8/$C$8,IF($B33="Personen",T$9/$C$9,IF($B33="Einheiten",T$10/$C$10,IF($B33="Wasser",T$12/$C$12,IF($B33="Heizung",'1 Stammdaten'!$B$16/100*T$11/$C$11+(1-'1 Stammdaten'!$B$16/100)*T$8/$C$8,0))))),2),0))</f>
        <v/>
      </c>
      <c r="U33" s="19">
        <f>IF(OR($C33=0,U$7=""),0,IFERROR(ROUND($C33*IF($B33="Wohnfläche",U$8/$C$8,IF($B33="Personen",U$9/$C$9,IF($B33="Einheiten",U$10/$C$10,IF($B33="Wasser",U$12/$C$12,IF($B33="Heizung",'1 Stammdaten'!$B$16/100*U$11/$C$11+(1-'1 Stammdaten'!$B$16/100)*U$8/$C$8,0))))),2),0))</f>
        <v/>
      </c>
      <c r="V33" s="19">
        <f>IF(OR($C33=0,V$7=""),0,IFERROR(ROUND($C33*IF($B33="Wohnfläche",V$8/$C$8,IF($B33="Personen",V$9/$C$9,IF($B33="Einheiten",V$10/$C$10,IF($B33="Wasser",V$12/$C$12,IF($B33="Heizung",'1 Stammdaten'!$B$16/100*V$11/$C$11+(1-'1 Stammdaten'!$B$16/100)*V$8/$C$8,0))))),2),0))</f>
        <v/>
      </c>
      <c r="W33" s="19">
        <f>IF(OR($C33=0,W$7=""),0,IFERROR(ROUND($C33*IF($B33="Wohnfläche",W$8/$C$8,IF($B33="Personen",W$9/$C$9,IF($B33="Einheiten",W$10/$C$10,IF($B33="Wasser",W$12/$C$12,IF($B33="Heizung",'1 Stammdaten'!$B$16/100*W$11/$C$11+(1-'1 Stammdaten'!$B$16/100)*W$8/$C$8,0))))),2),0))</f>
        <v/>
      </c>
      <c r="X33" s="19">
        <f>SUM(D33:W33)</f>
        <v/>
      </c>
      <c r="Y33" s="19">
        <f>C33-X33</f>
        <v/>
      </c>
    </row>
    <row r="34">
      <c r="A34" s="11">
        <f>IF('3 Kosten'!A26="","",'3 Kosten'!A26)</f>
        <v/>
      </c>
      <c r="B34" s="11">
        <f>IF('3 Kosten'!D26="","",'3 Kosten'!D26)</f>
        <v/>
      </c>
      <c r="C34" s="19">
        <f>IF(AND('3 Kosten'!C26="ja",'3 Kosten'!B26&lt;&gt;""),'3 Kosten'!B26,0)</f>
        <v/>
      </c>
      <c r="D34" s="19">
        <f>IF(OR($C34=0,D$7=""),0,IFERROR(ROUND($C34*IF($B34="Wohnfläche",D$8/$C$8,IF($B34="Personen",D$9/$C$9,IF($B34="Einheiten",D$10/$C$10,IF($B34="Wasser",D$12/$C$12,IF($B34="Heizung",'1 Stammdaten'!$B$16/100*D$11/$C$11+(1-'1 Stammdaten'!$B$16/100)*D$8/$C$8,0))))),2),0))</f>
        <v/>
      </c>
      <c r="E34" s="19">
        <f>IF(OR($C34=0,E$7=""),0,IFERROR(ROUND($C34*IF($B34="Wohnfläche",E$8/$C$8,IF($B34="Personen",E$9/$C$9,IF($B34="Einheiten",E$10/$C$10,IF($B34="Wasser",E$12/$C$12,IF($B34="Heizung",'1 Stammdaten'!$B$16/100*E$11/$C$11+(1-'1 Stammdaten'!$B$16/100)*E$8/$C$8,0))))),2),0))</f>
        <v/>
      </c>
      <c r="F34" s="19">
        <f>IF(OR($C34=0,F$7=""),0,IFERROR(ROUND($C34*IF($B34="Wohnfläche",F$8/$C$8,IF($B34="Personen",F$9/$C$9,IF($B34="Einheiten",F$10/$C$10,IF($B34="Wasser",F$12/$C$12,IF($B34="Heizung",'1 Stammdaten'!$B$16/100*F$11/$C$11+(1-'1 Stammdaten'!$B$16/100)*F$8/$C$8,0))))),2),0))</f>
        <v/>
      </c>
      <c r="G34" s="19">
        <f>IF(OR($C34=0,G$7=""),0,IFERROR(ROUND($C34*IF($B34="Wohnfläche",G$8/$C$8,IF($B34="Personen",G$9/$C$9,IF($B34="Einheiten",G$10/$C$10,IF($B34="Wasser",G$12/$C$12,IF($B34="Heizung",'1 Stammdaten'!$B$16/100*G$11/$C$11+(1-'1 Stammdaten'!$B$16/100)*G$8/$C$8,0))))),2),0))</f>
        <v/>
      </c>
      <c r="H34" s="19">
        <f>IF(OR($C34=0,H$7=""),0,IFERROR(ROUND($C34*IF($B34="Wohnfläche",H$8/$C$8,IF($B34="Personen",H$9/$C$9,IF($B34="Einheiten",H$10/$C$10,IF($B34="Wasser",H$12/$C$12,IF($B34="Heizung",'1 Stammdaten'!$B$16/100*H$11/$C$11+(1-'1 Stammdaten'!$B$16/100)*H$8/$C$8,0))))),2),0))</f>
        <v/>
      </c>
      <c r="I34" s="19">
        <f>IF(OR($C34=0,I$7=""),0,IFERROR(ROUND($C34*IF($B34="Wohnfläche",I$8/$C$8,IF($B34="Personen",I$9/$C$9,IF($B34="Einheiten",I$10/$C$10,IF($B34="Wasser",I$12/$C$12,IF($B34="Heizung",'1 Stammdaten'!$B$16/100*I$11/$C$11+(1-'1 Stammdaten'!$B$16/100)*I$8/$C$8,0))))),2),0))</f>
        <v/>
      </c>
      <c r="J34" s="19">
        <f>IF(OR($C34=0,J$7=""),0,IFERROR(ROUND($C34*IF($B34="Wohnfläche",J$8/$C$8,IF($B34="Personen",J$9/$C$9,IF($B34="Einheiten",J$10/$C$10,IF($B34="Wasser",J$12/$C$12,IF($B34="Heizung",'1 Stammdaten'!$B$16/100*J$11/$C$11+(1-'1 Stammdaten'!$B$16/100)*J$8/$C$8,0))))),2),0))</f>
        <v/>
      </c>
      <c r="K34" s="19">
        <f>IF(OR($C34=0,K$7=""),0,IFERROR(ROUND($C34*IF($B34="Wohnfläche",K$8/$C$8,IF($B34="Personen",K$9/$C$9,IF($B34="Einheiten",K$10/$C$10,IF($B34="Wasser",K$12/$C$12,IF($B34="Heizung",'1 Stammdaten'!$B$16/100*K$11/$C$11+(1-'1 Stammdaten'!$B$16/100)*K$8/$C$8,0))))),2),0))</f>
        <v/>
      </c>
      <c r="L34" s="19">
        <f>IF(OR($C34=0,L$7=""),0,IFERROR(ROUND($C34*IF($B34="Wohnfläche",L$8/$C$8,IF($B34="Personen",L$9/$C$9,IF($B34="Einheiten",L$10/$C$10,IF($B34="Wasser",L$12/$C$12,IF($B34="Heizung",'1 Stammdaten'!$B$16/100*L$11/$C$11+(1-'1 Stammdaten'!$B$16/100)*L$8/$C$8,0))))),2),0))</f>
        <v/>
      </c>
      <c r="M34" s="19">
        <f>IF(OR($C34=0,M$7=""),0,IFERROR(ROUND($C34*IF($B34="Wohnfläche",M$8/$C$8,IF($B34="Personen",M$9/$C$9,IF($B34="Einheiten",M$10/$C$10,IF($B34="Wasser",M$12/$C$12,IF($B34="Heizung",'1 Stammdaten'!$B$16/100*M$11/$C$11+(1-'1 Stammdaten'!$B$16/100)*M$8/$C$8,0))))),2),0))</f>
        <v/>
      </c>
      <c r="N34" s="19">
        <f>IF(OR($C34=0,N$7=""),0,IFERROR(ROUND($C34*IF($B34="Wohnfläche",N$8/$C$8,IF($B34="Personen",N$9/$C$9,IF($B34="Einheiten",N$10/$C$10,IF($B34="Wasser",N$12/$C$12,IF($B34="Heizung",'1 Stammdaten'!$B$16/100*N$11/$C$11+(1-'1 Stammdaten'!$B$16/100)*N$8/$C$8,0))))),2),0))</f>
        <v/>
      </c>
      <c r="O34" s="19">
        <f>IF(OR($C34=0,O$7=""),0,IFERROR(ROUND($C34*IF($B34="Wohnfläche",O$8/$C$8,IF($B34="Personen",O$9/$C$9,IF($B34="Einheiten",O$10/$C$10,IF($B34="Wasser",O$12/$C$12,IF($B34="Heizung",'1 Stammdaten'!$B$16/100*O$11/$C$11+(1-'1 Stammdaten'!$B$16/100)*O$8/$C$8,0))))),2),0))</f>
        <v/>
      </c>
      <c r="P34" s="19">
        <f>IF(OR($C34=0,P$7=""),0,IFERROR(ROUND($C34*IF($B34="Wohnfläche",P$8/$C$8,IF($B34="Personen",P$9/$C$9,IF($B34="Einheiten",P$10/$C$10,IF($B34="Wasser",P$12/$C$12,IF($B34="Heizung",'1 Stammdaten'!$B$16/100*P$11/$C$11+(1-'1 Stammdaten'!$B$16/100)*P$8/$C$8,0))))),2),0))</f>
        <v/>
      </c>
      <c r="Q34" s="19">
        <f>IF(OR($C34=0,Q$7=""),0,IFERROR(ROUND($C34*IF($B34="Wohnfläche",Q$8/$C$8,IF($B34="Personen",Q$9/$C$9,IF($B34="Einheiten",Q$10/$C$10,IF($B34="Wasser",Q$12/$C$12,IF($B34="Heizung",'1 Stammdaten'!$B$16/100*Q$11/$C$11+(1-'1 Stammdaten'!$B$16/100)*Q$8/$C$8,0))))),2),0))</f>
        <v/>
      </c>
      <c r="R34" s="19">
        <f>IF(OR($C34=0,R$7=""),0,IFERROR(ROUND($C34*IF($B34="Wohnfläche",R$8/$C$8,IF($B34="Personen",R$9/$C$9,IF($B34="Einheiten",R$10/$C$10,IF($B34="Wasser",R$12/$C$12,IF($B34="Heizung",'1 Stammdaten'!$B$16/100*R$11/$C$11+(1-'1 Stammdaten'!$B$16/100)*R$8/$C$8,0))))),2),0))</f>
        <v/>
      </c>
      <c r="S34" s="19">
        <f>IF(OR($C34=0,S$7=""),0,IFERROR(ROUND($C34*IF($B34="Wohnfläche",S$8/$C$8,IF($B34="Personen",S$9/$C$9,IF($B34="Einheiten",S$10/$C$10,IF($B34="Wasser",S$12/$C$12,IF($B34="Heizung",'1 Stammdaten'!$B$16/100*S$11/$C$11+(1-'1 Stammdaten'!$B$16/100)*S$8/$C$8,0))))),2),0))</f>
        <v/>
      </c>
      <c r="T34" s="19">
        <f>IF(OR($C34=0,T$7=""),0,IFERROR(ROUND($C34*IF($B34="Wohnfläche",T$8/$C$8,IF($B34="Personen",T$9/$C$9,IF($B34="Einheiten",T$10/$C$10,IF($B34="Wasser",T$12/$C$12,IF($B34="Heizung",'1 Stammdaten'!$B$16/100*T$11/$C$11+(1-'1 Stammdaten'!$B$16/100)*T$8/$C$8,0))))),2),0))</f>
        <v/>
      </c>
      <c r="U34" s="19">
        <f>IF(OR($C34=0,U$7=""),0,IFERROR(ROUND($C34*IF($B34="Wohnfläche",U$8/$C$8,IF($B34="Personen",U$9/$C$9,IF($B34="Einheiten",U$10/$C$10,IF($B34="Wasser",U$12/$C$12,IF($B34="Heizung",'1 Stammdaten'!$B$16/100*U$11/$C$11+(1-'1 Stammdaten'!$B$16/100)*U$8/$C$8,0))))),2),0))</f>
        <v/>
      </c>
      <c r="V34" s="19">
        <f>IF(OR($C34=0,V$7=""),0,IFERROR(ROUND($C34*IF($B34="Wohnfläche",V$8/$C$8,IF($B34="Personen",V$9/$C$9,IF($B34="Einheiten",V$10/$C$10,IF($B34="Wasser",V$12/$C$12,IF($B34="Heizung",'1 Stammdaten'!$B$16/100*V$11/$C$11+(1-'1 Stammdaten'!$B$16/100)*V$8/$C$8,0))))),2),0))</f>
        <v/>
      </c>
      <c r="W34" s="19">
        <f>IF(OR($C34=0,W$7=""),0,IFERROR(ROUND($C34*IF($B34="Wohnfläche",W$8/$C$8,IF($B34="Personen",W$9/$C$9,IF($B34="Einheiten",W$10/$C$10,IF($B34="Wasser",W$12/$C$12,IF($B34="Heizung",'1 Stammdaten'!$B$16/100*W$11/$C$11+(1-'1 Stammdaten'!$B$16/100)*W$8/$C$8,0))))),2),0))</f>
        <v/>
      </c>
      <c r="X34" s="19">
        <f>SUM(D34:W34)</f>
        <v/>
      </c>
      <c r="Y34" s="19">
        <f>C34-X34</f>
        <v/>
      </c>
    </row>
    <row r="35">
      <c r="A35" s="11">
        <f>IF('3 Kosten'!A27="","",'3 Kosten'!A27)</f>
        <v/>
      </c>
      <c r="B35" s="11">
        <f>IF('3 Kosten'!D27="","",'3 Kosten'!D27)</f>
        <v/>
      </c>
      <c r="C35" s="19">
        <f>IF(AND('3 Kosten'!C27="ja",'3 Kosten'!B27&lt;&gt;""),'3 Kosten'!B27,0)</f>
        <v/>
      </c>
      <c r="D35" s="19">
        <f>IF(OR($C35=0,D$7=""),0,IFERROR(ROUND($C35*IF($B35="Wohnfläche",D$8/$C$8,IF($B35="Personen",D$9/$C$9,IF($B35="Einheiten",D$10/$C$10,IF($B35="Wasser",D$12/$C$12,IF($B35="Heizung",'1 Stammdaten'!$B$16/100*D$11/$C$11+(1-'1 Stammdaten'!$B$16/100)*D$8/$C$8,0))))),2),0))</f>
        <v/>
      </c>
      <c r="E35" s="19">
        <f>IF(OR($C35=0,E$7=""),0,IFERROR(ROUND($C35*IF($B35="Wohnfläche",E$8/$C$8,IF($B35="Personen",E$9/$C$9,IF($B35="Einheiten",E$10/$C$10,IF($B35="Wasser",E$12/$C$12,IF($B35="Heizung",'1 Stammdaten'!$B$16/100*E$11/$C$11+(1-'1 Stammdaten'!$B$16/100)*E$8/$C$8,0))))),2),0))</f>
        <v/>
      </c>
      <c r="F35" s="19">
        <f>IF(OR($C35=0,F$7=""),0,IFERROR(ROUND($C35*IF($B35="Wohnfläche",F$8/$C$8,IF($B35="Personen",F$9/$C$9,IF($B35="Einheiten",F$10/$C$10,IF($B35="Wasser",F$12/$C$12,IF($B35="Heizung",'1 Stammdaten'!$B$16/100*F$11/$C$11+(1-'1 Stammdaten'!$B$16/100)*F$8/$C$8,0))))),2),0))</f>
        <v/>
      </c>
      <c r="G35" s="19">
        <f>IF(OR($C35=0,G$7=""),0,IFERROR(ROUND($C35*IF($B35="Wohnfläche",G$8/$C$8,IF($B35="Personen",G$9/$C$9,IF($B35="Einheiten",G$10/$C$10,IF($B35="Wasser",G$12/$C$12,IF($B35="Heizung",'1 Stammdaten'!$B$16/100*G$11/$C$11+(1-'1 Stammdaten'!$B$16/100)*G$8/$C$8,0))))),2),0))</f>
        <v/>
      </c>
      <c r="H35" s="19">
        <f>IF(OR($C35=0,H$7=""),0,IFERROR(ROUND($C35*IF($B35="Wohnfläche",H$8/$C$8,IF($B35="Personen",H$9/$C$9,IF($B35="Einheiten",H$10/$C$10,IF($B35="Wasser",H$12/$C$12,IF($B35="Heizung",'1 Stammdaten'!$B$16/100*H$11/$C$11+(1-'1 Stammdaten'!$B$16/100)*H$8/$C$8,0))))),2),0))</f>
        <v/>
      </c>
      <c r="I35" s="19">
        <f>IF(OR($C35=0,I$7=""),0,IFERROR(ROUND($C35*IF($B35="Wohnfläche",I$8/$C$8,IF($B35="Personen",I$9/$C$9,IF($B35="Einheiten",I$10/$C$10,IF($B35="Wasser",I$12/$C$12,IF($B35="Heizung",'1 Stammdaten'!$B$16/100*I$11/$C$11+(1-'1 Stammdaten'!$B$16/100)*I$8/$C$8,0))))),2),0))</f>
        <v/>
      </c>
      <c r="J35" s="19">
        <f>IF(OR($C35=0,J$7=""),0,IFERROR(ROUND($C35*IF($B35="Wohnfläche",J$8/$C$8,IF($B35="Personen",J$9/$C$9,IF($B35="Einheiten",J$10/$C$10,IF($B35="Wasser",J$12/$C$12,IF($B35="Heizung",'1 Stammdaten'!$B$16/100*J$11/$C$11+(1-'1 Stammdaten'!$B$16/100)*J$8/$C$8,0))))),2),0))</f>
        <v/>
      </c>
      <c r="K35" s="19">
        <f>IF(OR($C35=0,K$7=""),0,IFERROR(ROUND($C35*IF($B35="Wohnfläche",K$8/$C$8,IF($B35="Personen",K$9/$C$9,IF($B35="Einheiten",K$10/$C$10,IF($B35="Wasser",K$12/$C$12,IF($B35="Heizung",'1 Stammdaten'!$B$16/100*K$11/$C$11+(1-'1 Stammdaten'!$B$16/100)*K$8/$C$8,0))))),2),0))</f>
        <v/>
      </c>
      <c r="L35" s="19">
        <f>IF(OR($C35=0,L$7=""),0,IFERROR(ROUND($C35*IF($B35="Wohnfläche",L$8/$C$8,IF($B35="Personen",L$9/$C$9,IF($B35="Einheiten",L$10/$C$10,IF($B35="Wasser",L$12/$C$12,IF($B35="Heizung",'1 Stammdaten'!$B$16/100*L$11/$C$11+(1-'1 Stammdaten'!$B$16/100)*L$8/$C$8,0))))),2),0))</f>
        <v/>
      </c>
      <c r="M35" s="19">
        <f>IF(OR($C35=0,M$7=""),0,IFERROR(ROUND($C35*IF($B35="Wohnfläche",M$8/$C$8,IF($B35="Personen",M$9/$C$9,IF($B35="Einheiten",M$10/$C$10,IF($B35="Wasser",M$12/$C$12,IF($B35="Heizung",'1 Stammdaten'!$B$16/100*M$11/$C$11+(1-'1 Stammdaten'!$B$16/100)*M$8/$C$8,0))))),2),0))</f>
        <v/>
      </c>
      <c r="N35" s="19">
        <f>IF(OR($C35=0,N$7=""),0,IFERROR(ROUND($C35*IF($B35="Wohnfläche",N$8/$C$8,IF($B35="Personen",N$9/$C$9,IF($B35="Einheiten",N$10/$C$10,IF($B35="Wasser",N$12/$C$12,IF($B35="Heizung",'1 Stammdaten'!$B$16/100*N$11/$C$11+(1-'1 Stammdaten'!$B$16/100)*N$8/$C$8,0))))),2),0))</f>
        <v/>
      </c>
      <c r="O35" s="19">
        <f>IF(OR($C35=0,O$7=""),0,IFERROR(ROUND($C35*IF($B35="Wohnfläche",O$8/$C$8,IF($B35="Personen",O$9/$C$9,IF($B35="Einheiten",O$10/$C$10,IF($B35="Wasser",O$12/$C$12,IF($B35="Heizung",'1 Stammdaten'!$B$16/100*O$11/$C$11+(1-'1 Stammdaten'!$B$16/100)*O$8/$C$8,0))))),2),0))</f>
        <v/>
      </c>
      <c r="P35" s="19">
        <f>IF(OR($C35=0,P$7=""),0,IFERROR(ROUND($C35*IF($B35="Wohnfläche",P$8/$C$8,IF($B35="Personen",P$9/$C$9,IF($B35="Einheiten",P$10/$C$10,IF($B35="Wasser",P$12/$C$12,IF($B35="Heizung",'1 Stammdaten'!$B$16/100*P$11/$C$11+(1-'1 Stammdaten'!$B$16/100)*P$8/$C$8,0))))),2),0))</f>
        <v/>
      </c>
      <c r="Q35" s="19">
        <f>IF(OR($C35=0,Q$7=""),0,IFERROR(ROUND($C35*IF($B35="Wohnfläche",Q$8/$C$8,IF($B35="Personen",Q$9/$C$9,IF($B35="Einheiten",Q$10/$C$10,IF($B35="Wasser",Q$12/$C$12,IF($B35="Heizung",'1 Stammdaten'!$B$16/100*Q$11/$C$11+(1-'1 Stammdaten'!$B$16/100)*Q$8/$C$8,0))))),2),0))</f>
        <v/>
      </c>
      <c r="R35" s="19">
        <f>IF(OR($C35=0,R$7=""),0,IFERROR(ROUND($C35*IF($B35="Wohnfläche",R$8/$C$8,IF($B35="Personen",R$9/$C$9,IF($B35="Einheiten",R$10/$C$10,IF($B35="Wasser",R$12/$C$12,IF($B35="Heizung",'1 Stammdaten'!$B$16/100*R$11/$C$11+(1-'1 Stammdaten'!$B$16/100)*R$8/$C$8,0))))),2),0))</f>
        <v/>
      </c>
      <c r="S35" s="19">
        <f>IF(OR($C35=0,S$7=""),0,IFERROR(ROUND($C35*IF($B35="Wohnfläche",S$8/$C$8,IF($B35="Personen",S$9/$C$9,IF($B35="Einheiten",S$10/$C$10,IF($B35="Wasser",S$12/$C$12,IF($B35="Heizung",'1 Stammdaten'!$B$16/100*S$11/$C$11+(1-'1 Stammdaten'!$B$16/100)*S$8/$C$8,0))))),2),0))</f>
        <v/>
      </c>
      <c r="T35" s="19">
        <f>IF(OR($C35=0,T$7=""),0,IFERROR(ROUND($C35*IF($B35="Wohnfläche",T$8/$C$8,IF($B35="Personen",T$9/$C$9,IF($B35="Einheiten",T$10/$C$10,IF($B35="Wasser",T$12/$C$12,IF($B35="Heizung",'1 Stammdaten'!$B$16/100*T$11/$C$11+(1-'1 Stammdaten'!$B$16/100)*T$8/$C$8,0))))),2),0))</f>
        <v/>
      </c>
      <c r="U35" s="19">
        <f>IF(OR($C35=0,U$7=""),0,IFERROR(ROUND($C35*IF($B35="Wohnfläche",U$8/$C$8,IF($B35="Personen",U$9/$C$9,IF($B35="Einheiten",U$10/$C$10,IF($B35="Wasser",U$12/$C$12,IF($B35="Heizung",'1 Stammdaten'!$B$16/100*U$11/$C$11+(1-'1 Stammdaten'!$B$16/100)*U$8/$C$8,0))))),2),0))</f>
        <v/>
      </c>
      <c r="V35" s="19">
        <f>IF(OR($C35=0,V$7=""),0,IFERROR(ROUND($C35*IF($B35="Wohnfläche",V$8/$C$8,IF($B35="Personen",V$9/$C$9,IF($B35="Einheiten",V$10/$C$10,IF($B35="Wasser",V$12/$C$12,IF($B35="Heizung",'1 Stammdaten'!$B$16/100*V$11/$C$11+(1-'1 Stammdaten'!$B$16/100)*V$8/$C$8,0))))),2),0))</f>
        <v/>
      </c>
      <c r="W35" s="19">
        <f>IF(OR($C35=0,W$7=""),0,IFERROR(ROUND($C35*IF($B35="Wohnfläche",W$8/$C$8,IF($B35="Personen",W$9/$C$9,IF($B35="Einheiten",W$10/$C$10,IF($B35="Wasser",W$12/$C$12,IF($B35="Heizung",'1 Stammdaten'!$B$16/100*W$11/$C$11+(1-'1 Stammdaten'!$B$16/100)*W$8/$C$8,0))))),2),0))</f>
        <v/>
      </c>
      <c r="X35" s="19">
        <f>SUM(D35:W35)</f>
        <v/>
      </c>
      <c r="Y35" s="19">
        <f>C35-X35</f>
        <v/>
      </c>
    </row>
    <row r="36">
      <c r="A36" s="11">
        <f>IF('3 Kosten'!A28="","",'3 Kosten'!A28)</f>
        <v/>
      </c>
      <c r="B36" s="11">
        <f>IF('3 Kosten'!D28="","",'3 Kosten'!D28)</f>
        <v/>
      </c>
      <c r="C36" s="19">
        <f>IF(AND('3 Kosten'!C28="ja",'3 Kosten'!B28&lt;&gt;""),'3 Kosten'!B28,0)</f>
        <v/>
      </c>
      <c r="D36" s="19">
        <f>IF(OR($C36=0,D$7=""),0,IFERROR(ROUND($C36*IF($B36="Wohnfläche",D$8/$C$8,IF($B36="Personen",D$9/$C$9,IF($B36="Einheiten",D$10/$C$10,IF($B36="Wasser",D$12/$C$12,IF($B36="Heizung",'1 Stammdaten'!$B$16/100*D$11/$C$11+(1-'1 Stammdaten'!$B$16/100)*D$8/$C$8,0))))),2),0))</f>
        <v/>
      </c>
      <c r="E36" s="19">
        <f>IF(OR($C36=0,E$7=""),0,IFERROR(ROUND($C36*IF($B36="Wohnfläche",E$8/$C$8,IF($B36="Personen",E$9/$C$9,IF($B36="Einheiten",E$10/$C$10,IF($B36="Wasser",E$12/$C$12,IF($B36="Heizung",'1 Stammdaten'!$B$16/100*E$11/$C$11+(1-'1 Stammdaten'!$B$16/100)*E$8/$C$8,0))))),2),0))</f>
        <v/>
      </c>
      <c r="F36" s="19">
        <f>IF(OR($C36=0,F$7=""),0,IFERROR(ROUND($C36*IF($B36="Wohnfläche",F$8/$C$8,IF($B36="Personen",F$9/$C$9,IF($B36="Einheiten",F$10/$C$10,IF($B36="Wasser",F$12/$C$12,IF($B36="Heizung",'1 Stammdaten'!$B$16/100*F$11/$C$11+(1-'1 Stammdaten'!$B$16/100)*F$8/$C$8,0))))),2),0))</f>
        <v/>
      </c>
      <c r="G36" s="19">
        <f>IF(OR($C36=0,G$7=""),0,IFERROR(ROUND($C36*IF($B36="Wohnfläche",G$8/$C$8,IF($B36="Personen",G$9/$C$9,IF($B36="Einheiten",G$10/$C$10,IF($B36="Wasser",G$12/$C$12,IF($B36="Heizung",'1 Stammdaten'!$B$16/100*G$11/$C$11+(1-'1 Stammdaten'!$B$16/100)*G$8/$C$8,0))))),2),0))</f>
        <v/>
      </c>
      <c r="H36" s="19">
        <f>IF(OR($C36=0,H$7=""),0,IFERROR(ROUND($C36*IF($B36="Wohnfläche",H$8/$C$8,IF($B36="Personen",H$9/$C$9,IF($B36="Einheiten",H$10/$C$10,IF($B36="Wasser",H$12/$C$12,IF($B36="Heizung",'1 Stammdaten'!$B$16/100*H$11/$C$11+(1-'1 Stammdaten'!$B$16/100)*H$8/$C$8,0))))),2),0))</f>
        <v/>
      </c>
      <c r="I36" s="19">
        <f>IF(OR($C36=0,I$7=""),0,IFERROR(ROUND($C36*IF($B36="Wohnfläche",I$8/$C$8,IF($B36="Personen",I$9/$C$9,IF($B36="Einheiten",I$10/$C$10,IF($B36="Wasser",I$12/$C$12,IF($B36="Heizung",'1 Stammdaten'!$B$16/100*I$11/$C$11+(1-'1 Stammdaten'!$B$16/100)*I$8/$C$8,0))))),2),0))</f>
        <v/>
      </c>
      <c r="J36" s="19">
        <f>IF(OR($C36=0,J$7=""),0,IFERROR(ROUND($C36*IF($B36="Wohnfläche",J$8/$C$8,IF($B36="Personen",J$9/$C$9,IF($B36="Einheiten",J$10/$C$10,IF($B36="Wasser",J$12/$C$12,IF($B36="Heizung",'1 Stammdaten'!$B$16/100*J$11/$C$11+(1-'1 Stammdaten'!$B$16/100)*J$8/$C$8,0))))),2),0))</f>
        <v/>
      </c>
      <c r="K36" s="19">
        <f>IF(OR($C36=0,K$7=""),0,IFERROR(ROUND($C36*IF($B36="Wohnfläche",K$8/$C$8,IF($B36="Personen",K$9/$C$9,IF($B36="Einheiten",K$10/$C$10,IF($B36="Wasser",K$12/$C$12,IF($B36="Heizung",'1 Stammdaten'!$B$16/100*K$11/$C$11+(1-'1 Stammdaten'!$B$16/100)*K$8/$C$8,0))))),2),0))</f>
        <v/>
      </c>
      <c r="L36" s="19">
        <f>IF(OR($C36=0,L$7=""),0,IFERROR(ROUND($C36*IF($B36="Wohnfläche",L$8/$C$8,IF($B36="Personen",L$9/$C$9,IF($B36="Einheiten",L$10/$C$10,IF($B36="Wasser",L$12/$C$12,IF($B36="Heizung",'1 Stammdaten'!$B$16/100*L$11/$C$11+(1-'1 Stammdaten'!$B$16/100)*L$8/$C$8,0))))),2),0))</f>
        <v/>
      </c>
      <c r="M36" s="19">
        <f>IF(OR($C36=0,M$7=""),0,IFERROR(ROUND($C36*IF($B36="Wohnfläche",M$8/$C$8,IF($B36="Personen",M$9/$C$9,IF($B36="Einheiten",M$10/$C$10,IF($B36="Wasser",M$12/$C$12,IF($B36="Heizung",'1 Stammdaten'!$B$16/100*M$11/$C$11+(1-'1 Stammdaten'!$B$16/100)*M$8/$C$8,0))))),2),0))</f>
        <v/>
      </c>
      <c r="N36" s="19">
        <f>IF(OR($C36=0,N$7=""),0,IFERROR(ROUND($C36*IF($B36="Wohnfläche",N$8/$C$8,IF($B36="Personen",N$9/$C$9,IF($B36="Einheiten",N$10/$C$10,IF($B36="Wasser",N$12/$C$12,IF($B36="Heizung",'1 Stammdaten'!$B$16/100*N$11/$C$11+(1-'1 Stammdaten'!$B$16/100)*N$8/$C$8,0))))),2),0))</f>
        <v/>
      </c>
      <c r="O36" s="19">
        <f>IF(OR($C36=0,O$7=""),0,IFERROR(ROUND($C36*IF($B36="Wohnfläche",O$8/$C$8,IF($B36="Personen",O$9/$C$9,IF($B36="Einheiten",O$10/$C$10,IF($B36="Wasser",O$12/$C$12,IF($B36="Heizung",'1 Stammdaten'!$B$16/100*O$11/$C$11+(1-'1 Stammdaten'!$B$16/100)*O$8/$C$8,0))))),2),0))</f>
        <v/>
      </c>
      <c r="P36" s="19">
        <f>IF(OR($C36=0,P$7=""),0,IFERROR(ROUND($C36*IF($B36="Wohnfläche",P$8/$C$8,IF($B36="Personen",P$9/$C$9,IF($B36="Einheiten",P$10/$C$10,IF($B36="Wasser",P$12/$C$12,IF($B36="Heizung",'1 Stammdaten'!$B$16/100*P$11/$C$11+(1-'1 Stammdaten'!$B$16/100)*P$8/$C$8,0))))),2),0))</f>
        <v/>
      </c>
      <c r="Q36" s="19">
        <f>IF(OR($C36=0,Q$7=""),0,IFERROR(ROUND($C36*IF($B36="Wohnfläche",Q$8/$C$8,IF($B36="Personen",Q$9/$C$9,IF($B36="Einheiten",Q$10/$C$10,IF($B36="Wasser",Q$12/$C$12,IF($B36="Heizung",'1 Stammdaten'!$B$16/100*Q$11/$C$11+(1-'1 Stammdaten'!$B$16/100)*Q$8/$C$8,0))))),2),0))</f>
        <v/>
      </c>
      <c r="R36" s="19">
        <f>IF(OR($C36=0,R$7=""),0,IFERROR(ROUND($C36*IF($B36="Wohnfläche",R$8/$C$8,IF($B36="Personen",R$9/$C$9,IF($B36="Einheiten",R$10/$C$10,IF($B36="Wasser",R$12/$C$12,IF($B36="Heizung",'1 Stammdaten'!$B$16/100*R$11/$C$11+(1-'1 Stammdaten'!$B$16/100)*R$8/$C$8,0))))),2),0))</f>
        <v/>
      </c>
      <c r="S36" s="19">
        <f>IF(OR($C36=0,S$7=""),0,IFERROR(ROUND($C36*IF($B36="Wohnfläche",S$8/$C$8,IF($B36="Personen",S$9/$C$9,IF($B36="Einheiten",S$10/$C$10,IF($B36="Wasser",S$12/$C$12,IF($B36="Heizung",'1 Stammdaten'!$B$16/100*S$11/$C$11+(1-'1 Stammdaten'!$B$16/100)*S$8/$C$8,0))))),2),0))</f>
        <v/>
      </c>
      <c r="T36" s="19">
        <f>IF(OR($C36=0,T$7=""),0,IFERROR(ROUND($C36*IF($B36="Wohnfläche",T$8/$C$8,IF($B36="Personen",T$9/$C$9,IF($B36="Einheiten",T$10/$C$10,IF($B36="Wasser",T$12/$C$12,IF($B36="Heizung",'1 Stammdaten'!$B$16/100*T$11/$C$11+(1-'1 Stammdaten'!$B$16/100)*T$8/$C$8,0))))),2),0))</f>
        <v/>
      </c>
      <c r="U36" s="19">
        <f>IF(OR($C36=0,U$7=""),0,IFERROR(ROUND($C36*IF($B36="Wohnfläche",U$8/$C$8,IF($B36="Personen",U$9/$C$9,IF($B36="Einheiten",U$10/$C$10,IF($B36="Wasser",U$12/$C$12,IF($B36="Heizung",'1 Stammdaten'!$B$16/100*U$11/$C$11+(1-'1 Stammdaten'!$B$16/100)*U$8/$C$8,0))))),2),0))</f>
        <v/>
      </c>
      <c r="V36" s="19">
        <f>IF(OR($C36=0,V$7=""),0,IFERROR(ROUND($C36*IF($B36="Wohnfläche",V$8/$C$8,IF($B36="Personen",V$9/$C$9,IF($B36="Einheiten",V$10/$C$10,IF($B36="Wasser",V$12/$C$12,IF($B36="Heizung",'1 Stammdaten'!$B$16/100*V$11/$C$11+(1-'1 Stammdaten'!$B$16/100)*V$8/$C$8,0))))),2),0))</f>
        <v/>
      </c>
      <c r="W36" s="19">
        <f>IF(OR($C36=0,W$7=""),0,IFERROR(ROUND($C36*IF($B36="Wohnfläche",W$8/$C$8,IF($B36="Personen",W$9/$C$9,IF($B36="Einheiten",W$10/$C$10,IF($B36="Wasser",W$12/$C$12,IF($B36="Heizung",'1 Stammdaten'!$B$16/100*W$11/$C$11+(1-'1 Stammdaten'!$B$16/100)*W$8/$C$8,0))))),2),0))</f>
        <v/>
      </c>
      <c r="X36" s="19">
        <f>SUM(D36:W36)</f>
        <v/>
      </c>
      <c r="Y36" s="19">
        <f>C36-X36</f>
        <v/>
      </c>
    </row>
    <row r="37">
      <c r="A37" s="11">
        <f>IF('3 Kosten'!A29="","",'3 Kosten'!A29)</f>
        <v/>
      </c>
      <c r="B37" s="11">
        <f>IF('3 Kosten'!D29="","",'3 Kosten'!D29)</f>
        <v/>
      </c>
      <c r="C37" s="19">
        <f>IF(AND('3 Kosten'!C29="ja",'3 Kosten'!B29&lt;&gt;""),'3 Kosten'!B29,0)</f>
        <v/>
      </c>
      <c r="D37" s="19">
        <f>IF(OR($C37=0,D$7=""),0,IFERROR(ROUND($C37*IF($B37="Wohnfläche",D$8/$C$8,IF($B37="Personen",D$9/$C$9,IF($B37="Einheiten",D$10/$C$10,IF($B37="Wasser",D$12/$C$12,IF($B37="Heizung",'1 Stammdaten'!$B$16/100*D$11/$C$11+(1-'1 Stammdaten'!$B$16/100)*D$8/$C$8,0))))),2),0))</f>
        <v/>
      </c>
      <c r="E37" s="19">
        <f>IF(OR($C37=0,E$7=""),0,IFERROR(ROUND($C37*IF($B37="Wohnfläche",E$8/$C$8,IF($B37="Personen",E$9/$C$9,IF($B37="Einheiten",E$10/$C$10,IF($B37="Wasser",E$12/$C$12,IF($B37="Heizung",'1 Stammdaten'!$B$16/100*E$11/$C$11+(1-'1 Stammdaten'!$B$16/100)*E$8/$C$8,0))))),2),0))</f>
        <v/>
      </c>
      <c r="F37" s="19">
        <f>IF(OR($C37=0,F$7=""),0,IFERROR(ROUND($C37*IF($B37="Wohnfläche",F$8/$C$8,IF($B37="Personen",F$9/$C$9,IF($B37="Einheiten",F$10/$C$10,IF($B37="Wasser",F$12/$C$12,IF($B37="Heizung",'1 Stammdaten'!$B$16/100*F$11/$C$11+(1-'1 Stammdaten'!$B$16/100)*F$8/$C$8,0))))),2),0))</f>
        <v/>
      </c>
      <c r="G37" s="19">
        <f>IF(OR($C37=0,G$7=""),0,IFERROR(ROUND($C37*IF($B37="Wohnfläche",G$8/$C$8,IF($B37="Personen",G$9/$C$9,IF($B37="Einheiten",G$10/$C$10,IF($B37="Wasser",G$12/$C$12,IF($B37="Heizung",'1 Stammdaten'!$B$16/100*G$11/$C$11+(1-'1 Stammdaten'!$B$16/100)*G$8/$C$8,0))))),2),0))</f>
        <v/>
      </c>
      <c r="H37" s="19">
        <f>IF(OR($C37=0,H$7=""),0,IFERROR(ROUND($C37*IF($B37="Wohnfläche",H$8/$C$8,IF($B37="Personen",H$9/$C$9,IF($B37="Einheiten",H$10/$C$10,IF($B37="Wasser",H$12/$C$12,IF($B37="Heizung",'1 Stammdaten'!$B$16/100*H$11/$C$11+(1-'1 Stammdaten'!$B$16/100)*H$8/$C$8,0))))),2),0))</f>
        <v/>
      </c>
      <c r="I37" s="19">
        <f>IF(OR($C37=0,I$7=""),0,IFERROR(ROUND($C37*IF($B37="Wohnfläche",I$8/$C$8,IF($B37="Personen",I$9/$C$9,IF($B37="Einheiten",I$10/$C$10,IF($B37="Wasser",I$12/$C$12,IF($B37="Heizung",'1 Stammdaten'!$B$16/100*I$11/$C$11+(1-'1 Stammdaten'!$B$16/100)*I$8/$C$8,0))))),2),0))</f>
        <v/>
      </c>
      <c r="J37" s="19">
        <f>IF(OR($C37=0,J$7=""),0,IFERROR(ROUND($C37*IF($B37="Wohnfläche",J$8/$C$8,IF($B37="Personen",J$9/$C$9,IF($B37="Einheiten",J$10/$C$10,IF($B37="Wasser",J$12/$C$12,IF($B37="Heizung",'1 Stammdaten'!$B$16/100*J$11/$C$11+(1-'1 Stammdaten'!$B$16/100)*J$8/$C$8,0))))),2),0))</f>
        <v/>
      </c>
      <c r="K37" s="19">
        <f>IF(OR($C37=0,K$7=""),0,IFERROR(ROUND($C37*IF($B37="Wohnfläche",K$8/$C$8,IF($B37="Personen",K$9/$C$9,IF($B37="Einheiten",K$10/$C$10,IF($B37="Wasser",K$12/$C$12,IF($B37="Heizung",'1 Stammdaten'!$B$16/100*K$11/$C$11+(1-'1 Stammdaten'!$B$16/100)*K$8/$C$8,0))))),2),0))</f>
        <v/>
      </c>
      <c r="L37" s="19">
        <f>IF(OR($C37=0,L$7=""),0,IFERROR(ROUND($C37*IF($B37="Wohnfläche",L$8/$C$8,IF($B37="Personen",L$9/$C$9,IF($B37="Einheiten",L$10/$C$10,IF($B37="Wasser",L$12/$C$12,IF($B37="Heizung",'1 Stammdaten'!$B$16/100*L$11/$C$11+(1-'1 Stammdaten'!$B$16/100)*L$8/$C$8,0))))),2),0))</f>
        <v/>
      </c>
      <c r="M37" s="19">
        <f>IF(OR($C37=0,M$7=""),0,IFERROR(ROUND($C37*IF($B37="Wohnfläche",M$8/$C$8,IF($B37="Personen",M$9/$C$9,IF($B37="Einheiten",M$10/$C$10,IF($B37="Wasser",M$12/$C$12,IF($B37="Heizung",'1 Stammdaten'!$B$16/100*M$11/$C$11+(1-'1 Stammdaten'!$B$16/100)*M$8/$C$8,0))))),2),0))</f>
        <v/>
      </c>
      <c r="N37" s="19">
        <f>IF(OR($C37=0,N$7=""),0,IFERROR(ROUND($C37*IF($B37="Wohnfläche",N$8/$C$8,IF($B37="Personen",N$9/$C$9,IF($B37="Einheiten",N$10/$C$10,IF($B37="Wasser",N$12/$C$12,IF($B37="Heizung",'1 Stammdaten'!$B$16/100*N$11/$C$11+(1-'1 Stammdaten'!$B$16/100)*N$8/$C$8,0))))),2),0))</f>
        <v/>
      </c>
      <c r="O37" s="19">
        <f>IF(OR($C37=0,O$7=""),0,IFERROR(ROUND($C37*IF($B37="Wohnfläche",O$8/$C$8,IF($B37="Personen",O$9/$C$9,IF($B37="Einheiten",O$10/$C$10,IF($B37="Wasser",O$12/$C$12,IF($B37="Heizung",'1 Stammdaten'!$B$16/100*O$11/$C$11+(1-'1 Stammdaten'!$B$16/100)*O$8/$C$8,0))))),2),0))</f>
        <v/>
      </c>
      <c r="P37" s="19">
        <f>IF(OR($C37=0,P$7=""),0,IFERROR(ROUND($C37*IF($B37="Wohnfläche",P$8/$C$8,IF($B37="Personen",P$9/$C$9,IF($B37="Einheiten",P$10/$C$10,IF($B37="Wasser",P$12/$C$12,IF($B37="Heizung",'1 Stammdaten'!$B$16/100*P$11/$C$11+(1-'1 Stammdaten'!$B$16/100)*P$8/$C$8,0))))),2),0))</f>
        <v/>
      </c>
      <c r="Q37" s="19">
        <f>IF(OR($C37=0,Q$7=""),0,IFERROR(ROUND($C37*IF($B37="Wohnfläche",Q$8/$C$8,IF($B37="Personen",Q$9/$C$9,IF($B37="Einheiten",Q$10/$C$10,IF($B37="Wasser",Q$12/$C$12,IF($B37="Heizung",'1 Stammdaten'!$B$16/100*Q$11/$C$11+(1-'1 Stammdaten'!$B$16/100)*Q$8/$C$8,0))))),2),0))</f>
        <v/>
      </c>
      <c r="R37" s="19">
        <f>IF(OR($C37=0,R$7=""),0,IFERROR(ROUND($C37*IF($B37="Wohnfläche",R$8/$C$8,IF($B37="Personen",R$9/$C$9,IF($B37="Einheiten",R$10/$C$10,IF($B37="Wasser",R$12/$C$12,IF($B37="Heizung",'1 Stammdaten'!$B$16/100*R$11/$C$11+(1-'1 Stammdaten'!$B$16/100)*R$8/$C$8,0))))),2),0))</f>
        <v/>
      </c>
      <c r="S37" s="19">
        <f>IF(OR($C37=0,S$7=""),0,IFERROR(ROUND($C37*IF($B37="Wohnfläche",S$8/$C$8,IF($B37="Personen",S$9/$C$9,IF($B37="Einheiten",S$10/$C$10,IF($B37="Wasser",S$12/$C$12,IF($B37="Heizung",'1 Stammdaten'!$B$16/100*S$11/$C$11+(1-'1 Stammdaten'!$B$16/100)*S$8/$C$8,0))))),2),0))</f>
        <v/>
      </c>
      <c r="T37" s="19">
        <f>IF(OR($C37=0,T$7=""),0,IFERROR(ROUND($C37*IF($B37="Wohnfläche",T$8/$C$8,IF($B37="Personen",T$9/$C$9,IF($B37="Einheiten",T$10/$C$10,IF($B37="Wasser",T$12/$C$12,IF($B37="Heizung",'1 Stammdaten'!$B$16/100*T$11/$C$11+(1-'1 Stammdaten'!$B$16/100)*T$8/$C$8,0))))),2),0))</f>
        <v/>
      </c>
      <c r="U37" s="19">
        <f>IF(OR($C37=0,U$7=""),0,IFERROR(ROUND($C37*IF($B37="Wohnfläche",U$8/$C$8,IF($B37="Personen",U$9/$C$9,IF($B37="Einheiten",U$10/$C$10,IF($B37="Wasser",U$12/$C$12,IF($B37="Heizung",'1 Stammdaten'!$B$16/100*U$11/$C$11+(1-'1 Stammdaten'!$B$16/100)*U$8/$C$8,0))))),2),0))</f>
        <v/>
      </c>
      <c r="V37" s="19">
        <f>IF(OR($C37=0,V$7=""),0,IFERROR(ROUND($C37*IF($B37="Wohnfläche",V$8/$C$8,IF($B37="Personen",V$9/$C$9,IF($B37="Einheiten",V$10/$C$10,IF($B37="Wasser",V$12/$C$12,IF($B37="Heizung",'1 Stammdaten'!$B$16/100*V$11/$C$11+(1-'1 Stammdaten'!$B$16/100)*V$8/$C$8,0))))),2),0))</f>
        <v/>
      </c>
      <c r="W37" s="19">
        <f>IF(OR($C37=0,W$7=""),0,IFERROR(ROUND($C37*IF($B37="Wohnfläche",W$8/$C$8,IF($B37="Personen",W$9/$C$9,IF($B37="Einheiten",W$10/$C$10,IF($B37="Wasser",W$12/$C$12,IF($B37="Heizung",'1 Stammdaten'!$B$16/100*W$11/$C$11+(1-'1 Stammdaten'!$B$16/100)*W$8/$C$8,0))))),2),0))</f>
        <v/>
      </c>
      <c r="X37" s="19">
        <f>SUM(D37:W37)</f>
        <v/>
      </c>
      <c r="Y37" s="19">
        <f>C37-X37</f>
        <v/>
      </c>
    </row>
    <row r="38">
      <c r="A38" s="11">
        <f>IF('3 Kosten'!A30="","",'3 Kosten'!A30)</f>
        <v/>
      </c>
      <c r="B38" s="11">
        <f>IF('3 Kosten'!D30="","",'3 Kosten'!D30)</f>
        <v/>
      </c>
      <c r="C38" s="19">
        <f>IF(AND('3 Kosten'!C30="ja",'3 Kosten'!B30&lt;&gt;""),'3 Kosten'!B30,0)</f>
        <v/>
      </c>
      <c r="D38" s="19">
        <f>IF(OR($C38=0,D$7=""),0,IFERROR(ROUND($C38*IF($B38="Wohnfläche",D$8/$C$8,IF($B38="Personen",D$9/$C$9,IF($B38="Einheiten",D$10/$C$10,IF($B38="Wasser",D$12/$C$12,IF($B38="Heizung",'1 Stammdaten'!$B$16/100*D$11/$C$11+(1-'1 Stammdaten'!$B$16/100)*D$8/$C$8,0))))),2),0))</f>
        <v/>
      </c>
      <c r="E38" s="19">
        <f>IF(OR($C38=0,E$7=""),0,IFERROR(ROUND($C38*IF($B38="Wohnfläche",E$8/$C$8,IF($B38="Personen",E$9/$C$9,IF($B38="Einheiten",E$10/$C$10,IF($B38="Wasser",E$12/$C$12,IF($B38="Heizung",'1 Stammdaten'!$B$16/100*E$11/$C$11+(1-'1 Stammdaten'!$B$16/100)*E$8/$C$8,0))))),2),0))</f>
        <v/>
      </c>
      <c r="F38" s="19">
        <f>IF(OR($C38=0,F$7=""),0,IFERROR(ROUND($C38*IF($B38="Wohnfläche",F$8/$C$8,IF($B38="Personen",F$9/$C$9,IF($B38="Einheiten",F$10/$C$10,IF($B38="Wasser",F$12/$C$12,IF($B38="Heizung",'1 Stammdaten'!$B$16/100*F$11/$C$11+(1-'1 Stammdaten'!$B$16/100)*F$8/$C$8,0))))),2),0))</f>
        <v/>
      </c>
      <c r="G38" s="19">
        <f>IF(OR($C38=0,G$7=""),0,IFERROR(ROUND($C38*IF($B38="Wohnfläche",G$8/$C$8,IF($B38="Personen",G$9/$C$9,IF($B38="Einheiten",G$10/$C$10,IF($B38="Wasser",G$12/$C$12,IF($B38="Heizung",'1 Stammdaten'!$B$16/100*G$11/$C$11+(1-'1 Stammdaten'!$B$16/100)*G$8/$C$8,0))))),2),0))</f>
        <v/>
      </c>
      <c r="H38" s="19">
        <f>IF(OR($C38=0,H$7=""),0,IFERROR(ROUND($C38*IF($B38="Wohnfläche",H$8/$C$8,IF($B38="Personen",H$9/$C$9,IF($B38="Einheiten",H$10/$C$10,IF($B38="Wasser",H$12/$C$12,IF($B38="Heizung",'1 Stammdaten'!$B$16/100*H$11/$C$11+(1-'1 Stammdaten'!$B$16/100)*H$8/$C$8,0))))),2),0))</f>
        <v/>
      </c>
      <c r="I38" s="19">
        <f>IF(OR($C38=0,I$7=""),0,IFERROR(ROUND($C38*IF($B38="Wohnfläche",I$8/$C$8,IF($B38="Personen",I$9/$C$9,IF($B38="Einheiten",I$10/$C$10,IF($B38="Wasser",I$12/$C$12,IF($B38="Heizung",'1 Stammdaten'!$B$16/100*I$11/$C$11+(1-'1 Stammdaten'!$B$16/100)*I$8/$C$8,0))))),2),0))</f>
        <v/>
      </c>
      <c r="J38" s="19">
        <f>IF(OR($C38=0,J$7=""),0,IFERROR(ROUND($C38*IF($B38="Wohnfläche",J$8/$C$8,IF($B38="Personen",J$9/$C$9,IF($B38="Einheiten",J$10/$C$10,IF($B38="Wasser",J$12/$C$12,IF($B38="Heizung",'1 Stammdaten'!$B$16/100*J$11/$C$11+(1-'1 Stammdaten'!$B$16/100)*J$8/$C$8,0))))),2),0))</f>
        <v/>
      </c>
      <c r="K38" s="19">
        <f>IF(OR($C38=0,K$7=""),0,IFERROR(ROUND($C38*IF($B38="Wohnfläche",K$8/$C$8,IF($B38="Personen",K$9/$C$9,IF($B38="Einheiten",K$10/$C$10,IF($B38="Wasser",K$12/$C$12,IF($B38="Heizung",'1 Stammdaten'!$B$16/100*K$11/$C$11+(1-'1 Stammdaten'!$B$16/100)*K$8/$C$8,0))))),2),0))</f>
        <v/>
      </c>
      <c r="L38" s="19">
        <f>IF(OR($C38=0,L$7=""),0,IFERROR(ROUND($C38*IF($B38="Wohnfläche",L$8/$C$8,IF($B38="Personen",L$9/$C$9,IF($B38="Einheiten",L$10/$C$10,IF($B38="Wasser",L$12/$C$12,IF($B38="Heizung",'1 Stammdaten'!$B$16/100*L$11/$C$11+(1-'1 Stammdaten'!$B$16/100)*L$8/$C$8,0))))),2),0))</f>
        <v/>
      </c>
      <c r="M38" s="19">
        <f>IF(OR($C38=0,M$7=""),0,IFERROR(ROUND($C38*IF($B38="Wohnfläche",M$8/$C$8,IF($B38="Personen",M$9/$C$9,IF($B38="Einheiten",M$10/$C$10,IF($B38="Wasser",M$12/$C$12,IF($B38="Heizung",'1 Stammdaten'!$B$16/100*M$11/$C$11+(1-'1 Stammdaten'!$B$16/100)*M$8/$C$8,0))))),2),0))</f>
        <v/>
      </c>
      <c r="N38" s="19">
        <f>IF(OR($C38=0,N$7=""),0,IFERROR(ROUND($C38*IF($B38="Wohnfläche",N$8/$C$8,IF($B38="Personen",N$9/$C$9,IF($B38="Einheiten",N$10/$C$10,IF($B38="Wasser",N$12/$C$12,IF($B38="Heizung",'1 Stammdaten'!$B$16/100*N$11/$C$11+(1-'1 Stammdaten'!$B$16/100)*N$8/$C$8,0))))),2),0))</f>
        <v/>
      </c>
      <c r="O38" s="19">
        <f>IF(OR($C38=0,O$7=""),0,IFERROR(ROUND($C38*IF($B38="Wohnfläche",O$8/$C$8,IF($B38="Personen",O$9/$C$9,IF($B38="Einheiten",O$10/$C$10,IF($B38="Wasser",O$12/$C$12,IF($B38="Heizung",'1 Stammdaten'!$B$16/100*O$11/$C$11+(1-'1 Stammdaten'!$B$16/100)*O$8/$C$8,0))))),2),0))</f>
        <v/>
      </c>
      <c r="P38" s="19">
        <f>IF(OR($C38=0,P$7=""),0,IFERROR(ROUND($C38*IF($B38="Wohnfläche",P$8/$C$8,IF($B38="Personen",P$9/$C$9,IF($B38="Einheiten",P$10/$C$10,IF($B38="Wasser",P$12/$C$12,IF($B38="Heizung",'1 Stammdaten'!$B$16/100*P$11/$C$11+(1-'1 Stammdaten'!$B$16/100)*P$8/$C$8,0))))),2),0))</f>
        <v/>
      </c>
      <c r="Q38" s="19">
        <f>IF(OR($C38=0,Q$7=""),0,IFERROR(ROUND($C38*IF($B38="Wohnfläche",Q$8/$C$8,IF($B38="Personen",Q$9/$C$9,IF($B38="Einheiten",Q$10/$C$10,IF($B38="Wasser",Q$12/$C$12,IF($B38="Heizung",'1 Stammdaten'!$B$16/100*Q$11/$C$11+(1-'1 Stammdaten'!$B$16/100)*Q$8/$C$8,0))))),2),0))</f>
        <v/>
      </c>
      <c r="R38" s="19">
        <f>IF(OR($C38=0,R$7=""),0,IFERROR(ROUND($C38*IF($B38="Wohnfläche",R$8/$C$8,IF($B38="Personen",R$9/$C$9,IF($B38="Einheiten",R$10/$C$10,IF($B38="Wasser",R$12/$C$12,IF($B38="Heizung",'1 Stammdaten'!$B$16/100*R$11/$C$11+(1-'1 Stammdaten'!$B$16/100)*R$8/$C$8,0))))),2),0))</f>
        <v/>
      </c>
      <c r="S38" s="19">
        <f>IF(OR($C38=0,S$7=""),0,IFERROR(ROUND($C38*IF($B38="Wohnfläche",S$8/$C$8,IF($B38="Personen",S$9/$C$9,IF($B38="Einheiten",S$10/$C$10,IF($B38="Wasser",S$12/$C$12,IF($B38="Heizung",'1 Stammdaten'!$B$16/100*S$11/$C$11+(1-'1 Stammdaten'!$B$16/100)*S$8/$C$8,0))))),2),0))</f>
        <v/>
      </c>
      <c r="T38" s="19">
        <f>IF(OR($C38=0,T$7=""),0,IFERROR(ROUND($C38*IF($B38="Wohnfläche",T$8/$C$8,IF($B38="Personen",T$9/$C$9,IF($B38="Einheiten",T$10/$C$10,IF($B38="Wasser",T$12/$C$12,IF($B38="Heizung",'1 Stammdaten'!$B$16/100*T$11/$C$11+(1-'1 Stammdaten'!$B$16/100)*T$8/$C$8,0))))),2),0))</f>
        <v/>
      </c>
      <c r="U38" s="19">
        <f>IF(OR($C38=0,U$7=""),0,IFERROR(ROUND($C38*IF($B38="Wohnfläche",U$8/$C$8,IF($B38="Personen",U$9/$C$9,IF($B38="Einheiten",U$10/$C$10,IF($B38="Wasser",U$12/$C$12,IF($B38="Heizung",'1 Stammdaten'!$B$16/100*U$11/$C$11+(1-'1 Stammdaten'!$B$16/100)*U$8/$C$8,0))))),2),0))</f>
        <v/>
      </c>
      <c r="V38" s="19">
        <f>IF(OR($C38=0,V$7=""),0,IFERROR(ROUND($C38*IF($B38="Wohnfläche",V$8/$C$8,IF($B38="Personen",V$9/$C$9,IF($B38="Einheiten",V$10/$C$10,IF($B38="Wasser",V$12/$C$12,IF($B38="Heizung",'1 Stammdaten'!$B$16/100*V$11/$C$11+(1-'1 Stammdaten'!$B$16/100)*V$8/$C$8,0))))),2),0))</f>
        <v/>
      </c>
      <c r="W38" s="19">
        <f>IF(OR($C38=0,W$7=""),0,IFERROR(ROUND($C38*IF($B38="Wohnfläche",W$8/$C$8,IF($B38="Personen",W$9/$C$9,IF($B38="Einheiten",W$10/$C$10,IF($B38="Wasser",W$12/$C$12,IF($B38="Heizung",'1 Stammdaten'!$B$16/100*W$11/$C$11+(1-'1 Stammdaten'!$B$16/100)*W$8/$C$8,0))))),2),0))</f>
        <v/>
      </c>
      <c r="X38" s="19">
        <f>SUM(D38:W38)</f>
        <v/>
      </c>
      <c r="Y38" s="19">
        <f>C38-X38</f>
        <v/>
      </c>
    </row>
    <row r="39">
      <c r="A39" s="11">
        <f>IF('3 Kosten'!A31="","",'3 Kosten'!A31)</f>
        <v/>
      </c>
      <c r="B39" s="11">
        <f>IF('3 Kosten'!D31="","",'3 Kosten'!D31)</f>
        <v/>
      </c>
      <c r="C39" s="19">
        <f>IF(AND('3 Kosten'!C31="ja",'3 Kosten'!B31&lt;&gt;""),'3 Kosten'!B31,0)</f>
        <v/>
      </c>
      <c r="D39" s="19">
        <f>IF(OR($C39=0,D$7=""),0,IFERROR(ROUND($C39*IF($B39="Wohnfläche",D$8/$C$8,IF($B39="Personen",D$9/$C$9,IF($B39="Einheiten",D$10/$C$10,IF($B39="Wasser",D$12/$C$12,IF($B39="Heizung",'1 Stammdaten'!$B$16/100*D$11/$C$11+(1-'1 Stammdaten'!$B$16/100)*D$8/$C$8,0))))),2),0))</f>
        <v/>
      </c>
      <c r="E39" s="19">
        <f>IF(OR($C39=0,E$7=""),0,IFERROR(ROUND($C39*IF($B39="Wohnfläche",E$8/$C$8,IF($B39="Personen",E$9/$C$9,IF($B39="Einheiten",E$10/$C$10,IF($B39="Wasser",E$12/$C$12,IF($B39="Heizung",'1 Stammdaten'!$B$16/100*E$11/$C$11+(1-'1 Stammdaten'!$B$16/100)*E$8/$C$8,0))))),2),0))</f>
        <v/>
      </c>
      <c r="F39" s="19">
        <f>IF(OR($C39=0,F$7=""),0,IFERROR(ROUND($C39*IF($B39="Wohnfläche",F$8/$C$8,IF($B39="Personen",F$9/$C$9,IF($B39="Einheiten",F$10/$C$10,IF($B39="Wasser",F$12/$C$12,IF($B39="Heizung",'1 Stammdaten'!$B$16/100*F$11/$C$11+(1-'1 Stammdaten'!$B$16/100)*F$8/$C$8,0))))),2),0))</f>
        <v/>
      </c>
      <c r="G39" s="19">
        <f>IF(OR($C39=0,G$7=""),0,IFERROR(ROUND($C39*IF($B39="Wohnfläche",G$8/$C$8,IF($B39="Personen",G$9/$C$9,IF($B39="Einheiten",G$10/$C$10,IF($B39="Wasser",G$12/$C$12,IF($B39="Heizung",'1 Stammdaten'!$B$16/100*G$11/$C$11+(1-'1 Stammdaten'!$B$16/100)*G$8/$C$8,0))))),2),0))</f>
        <v/>
      </c>
      <c r="H39" s="19">
        <f>IF(OR($C39=0,H$7=""),0,IFERROR(ROUND($C39*IF($B39="Wohnfläche",H$8/$C$8,IF($B39="Personen",H$9/$C$9,IF($B39="Einheiten",H$10/$C$10,IF($B39="Wasser",H$12/$C$12,IF($B39="Heizung",'1 Stammdaten'!$B$16/100*H$11/$C$11+(1-'1 Stammdaten'!$B$16/100)*H$8/$C$8,0))))),2),0))</f>
        <v/>
      </c>
      <c r="I39" s="19">
        <f>IF(OR($C39=0,I$7=""),0,IFERROR(ROUND($C39*IF($B39="Wohnfläche",I$8/$C$8,IF($B39="Personen",I$9/$C$9,IF($B39="Einheiten",I$10/$C$10,IF($B39="Wasser",I$12/$C$12,IF($B39="Heizung",'1 Stammdaten'!$B$16/100*I$11/$C$11+(1-'1 Stammdaten'!$B$16/100)*I$8/$C$8,0))))),2),0))</f>
        <v/>
      </c>
      <c r="J39" s="19">
        <f>IF(OR($C39=0,J$7=""),0,IFERROR(ROUND($C39*IF($B39="Wohnfläche",J$8/$C$8,IF($B39="Personen",J$9/$C$9,IF($B39="Einheiten",J$10/$C$10,IF($B39="Wasser",J$12/$C$12,IF($B39="Heizung",'1 Stammdaten'!$B$16/100*J$11/$C$11+(1-'1 Stammdaten'!$B$16/100)*J$8/$C$8,0))))),2),0))</f>
        <v/>
      </c>
      <c r="K39" s="19">
        <f>IF(OR($C39=0,K$7=""),0,IFERROR(ROUND($C39*IF($B39="Wohnfläche",K$8/$C$8,IF($B39="Personen",K$9/$C$9,IF($B39="Einheiten",K$10/$C$10,IF($B39="Wasser",K$12/$C$12,IF($B39="Heizung",'1 Stammdaten'!$B$16/100*K$11/$C$11+(1-'1 Stammdaten'!$B$16/100)*K$8/$C$8,0))))),2),0))</f>
        <v/>
      </c>
      <c r="L39" s="19">
        <f>IF(OR($C39=0,L$7=""),0,IFERROR(ROUND($C39*IF($B39="Wohnfläche",L$8/$C$8,IF($B39="Personen",L$9/$C$9,IF($B39="Einheiten",L$10/$C$10,IF($B39="Wasser",L$12/$C$12,IF($B39="Heizung",'1 Stammdaten'!$B$16/100*L$11/$C$11+(1-'1 Stammdaten'!$B$16/100)*L$8/$C$8,0))))),2),0))</f>
        <v/>
      </c>
      <c r="M39" s="19">
        <f>IF(OR($C39=0,M$7=""),0,IFERROR(ROUND($C39*IF($B39="Wohnfläche",M$8/$C$8,IF($B39="Personen",M$9/$C$9,IF($B39="Einheiten",M$10/$C$10,IF($B39="Wasser",M$12/$C$12,IF($B39="Heizung",'1 Stammdaten'!$B$16/100*M$11/$C$11+(1-'1 Stammdaten'!$B$16/100)*M$8/$C$8,0))))),2),0))</f>
        <v/>
      </c>
      <c r="N39" s="19">
        <f>IF(OR($C39=0,N$7=""),0,IFERROR(ROUND($C39*IF($B39="Wohnfläche",N$8/$C$8,IF($B39="Personen",N$9/$C$9,IF($B39="Einheiten",N$10/$C$10,IF($B39="Wasser",N$12/$C$12,IF($B39="Heizung",'1 Stammdaten'!$B$16/100*N$11/$C$11+(1-'1 Stammdaten'!$B$16/100)*N$8/$C$8,0))))),2),0))</f>
        <v/>
      </c>
      <c r="O39" s="19">
        <f>IF(OR($C39=0,O$7=""),0,IFERROR(ROUND($C39*IF($B39="Wohnfläche",O$8/$C$8,IF($B39="Personen",O$9/$C$9,IF($B39="Einheiten",O$10/$C$10,IF($B39="Wasser",O$12/$C$12,IF($B39="Heizung",'1 Stammdaten'!$B$16/100*O$11/$C$11+(1-'1 Stammdaten'!$B$16/100)*O$8/$C$8,0))))),2),0))</f>
        <v/>
      </c>
      <c r="P39" s="19">
        <f>IF(OR($C39=0,P$7=""),0,IFERROR(ROUND($C39*IF($B39="Wohnfläche",P$8/$C$8,IF($B39="Personen",P$9/$C$9,IF($B39="Einheiten",P$10/$C$10,IF($B39="Wasser",P$12/$C$12,IF($B39="Heizung",'1 Stammdaten'!$B$16/100*P$11/$C$11+(1-'1 Stammdaten'!$B$16/100)*P$8/$C$8,0))))),2),0))</f>
        <v/>
      </c>
      <c r="Q39" s="19">
        <f>IF(OR($C39=0,Q$7=""),0,IFERROR(ROUND($C39*IF($B39="Wohnfläche",Q$8/$C$8,IF($B39="Personen",Q$9/$C$9,IF($B39="Einheiten",Q$10/$C$10,IF($B39="Wasser",Q$12/$C$12,IF($B39="Heizung",'1 Stammdaten'!$B$16/100*Q$11/$C$11+(1-'1 Stammdaten'!$B$16/100)*Q$8/$C$8,0))))),2),0))</f>
        <v/>
      </c>
      <c r="R39" s="19">
        <f>IF(OR($C39=0,R$7=""),0,IFERROR(ROUND($C39*IF($B39="Wohnfläche",R$8/$C$8,IF($B39="Personen",R$9/$C$9,IF($B39="Einheiten",R$10/$C$10,IF($B39="Wasser",R$12/$C$12,IF($B39="Heizung",'1 Stammdaten'!$B$16/100*R$11/$C$11+(1-'1 Stammdaten'!$B$16/100)*R$8/$C$8,0))))),2),0))</f>
        <v/>
      </c>
      <c r="S39" s="19">
        <f>IF(OR($C39=0,S$7=""),0,IFERROR(ROUND($C39*IF($B39="Wohnfläche",S$8/$C$8,IF($B39="Personen",S$9/$C$9,IF($B39="Einheiten",S$10/$C$10,IF($B39="Wasser",S$12/$C$12,IF($B39="Heizung",'1 Stammdaten'!$B$16/100*S$11/$C$11+(1-'1 Stammdaten'!$B$16/100)*S$8/$C$8,0))))),2),0))</f>
        <v/>
      </c>
      <c r="T39" s="19">
        <f>IF(OR($C39=0,T$7=""),0,IFERROR(ROUND($C39*IF($B39="Wohnfläche",T$8/$C$8,IF($B39="Personen",T$9/$C$9,IF($B39="Einheiten",T$10/$C$10,IF($B39="Wasser",T$12/$C$12,IF($B39="Heizung",'1 Stammdaten'!$B$16/100*T$11/$C$11+(1-'1 Stammdaten'!$B$16/100)*T$8/$C$8,0))))),2),0))</f>
        <v/>
      </c>
      <c r="U39" s="19">
        <f>IF(OR($C39=0,U$7=""),0,IFERROR(ROUND($C39*IF($B39="Wohnfläche",U$8/$C$8,IF($B39="Personen",U$9/$C$9,IF($B39="Einheiten",U$10/$C$10,IF($B39="Wasser",U$12/$C$12,IF($B39="Heizung",'1 Stammdaten'!$B$16/100*U$11/$C$11+(1-'1 Stammdaten'!$B$16/100)*U$8/$C$8,0))))),2),0))</f>
        <v/>
      </c>
      <c r="V39" s="19">
        <f>IF(OR($C39=0,V$7=""),0,IFERROR(ROUND($C39*IF($B39="Wohnfläche",V$8/$C$8,IF($B39="Personen",V$9/$C$9,IF($B39="Einheiten",V$10/$C$10,IF($B39="Wasser",V$12/$C$12,IF($B39="Heizung",'1 Stammdaten'!$B$16/100*V$11/$C$11+(1-'1 Stammdaten'!$B$16/100)*V$8/$C$8,0))))),2),0))</f>
        <v/>
      </c>
      <c r="W39" s="19">
        <f>IF(OR($C39=0,W$7=""),0,IFERROR(ROUND($C39*IF($B39="Wohnfläche",W$8/$C$8,IF($B39="Personen",W$9/$C$9,IF($B39="Einheiten",W$10/$C$10,IF($B39="Wasser",W$12/$C$12,IF($B39="Heizung",'1 Stammdaten'!$B$16/100*W$11/$C$11+(1-'1 Stammdaten'!$B$16/100)*W$8/$C$8,0))))),2),0))</f>
        <v/>
      </c>
      <c r="X39" s="19">
        <f>SUM(D39:W39)</f>
        <v/>
      </c>
      <c r="Y39" s="19">
        <f>C39-X39</f>
        <v/>
      </c>
    </row>
    <row r="40">
      <c r="A40" s="8" t="inlineStr">
        <is>
          <t>Summe</t>
        </is>
      </c>
      <c r="C40" s="20">
        <f>SUM(C15:C39)</f>
        <v/>
      </c>
      <c r="D40" s="20">
        <f>SUM(D15:D39)</f>
        <v/>
      </c>
      <c r="E40" s="20">
        <f>SUM(E15:E39)</f>
        <v/>
      </c>
      <c r="F40" s="20">
        <f>SUM(F15:F39)</f>
        <v/>
      </c>
      <c r="G40" s="20">
        <f>SUM(G15:G39)</f>
        <v/>
      </c>
      <c r="H40" s="20">
        <f>SUM(H15:H39)</f>
        <v/>
      </c>
      <c r="I40" s="20">
        <f>SUM(I15:I39)</f>
        <v/>
      </c>
      <c r="J40" s="20">
        <f>SUM(J15:J39)</f>
        <v/>
      </c>
      <c r="K40" s="20">
        <f>SUM(K15:K39)</f>
        <v/>
      </c>
      <c r="L40" s="20">
        <f>SUM(L15:L39)</f>
        <v/>
      </c>
      <c r="M40" s="20">
        <f>SUM(M15:M39)</f>
        <v/>
      </c>
      <c r="N40" s="20">
        <f>SUM(N15:N39)</f>
        <v/>
      </c>
      <c r="O40" s="20">
        <f>SUM(O15:O39)</f>
        <v/>
      </c>
      <c r="P40" s="20">
        <f>SUM(P15:P39)</f>
        <v/>
      </c>
      <c r="Q40" s="20">
        <f>SUM(Q15:Q39)</f>
        <v/>
      </c>
      <c r="R40" s="20">
        <f>SUM(R15:R39)</f>
        <v/>
      </c>
      <c r="S40" s="20">
        <f>SUM(S15:S39)</f>
        <v/>
      </c>
      <c r="T40" s="20">
        <f>SUM(T15:T39)</f>
        <v/>
      </c>
      <c r="U40" s="20">
        <f>SUM(U15:U39)</f>
        <v/>
      </c>
      <c r="V40" s="20">
        <f>SUM(V15:V39)</f>
        <v/>
      </c>
      <c r="W40" s="20">
        <f>SUM(W15:W39)</f>
        <v/>
      </c>
      <c r="X40" s="20">
        <f>SUM(X15:X39)</f>
        <v/>
      </c>
      <c r="Y40" s="20">
        <f>SUM(Y15:Y39)</f>
        <v/>
      </c>
    </row>
    <row r="42">
      <c r="A42" s="2" t="inlineStr">
        <is>
          <t>Die Spalte Vermieter zeigt, was der Vermieter selbst trägt: Leerstand, nicht vermietete Zeit zwischen zwei Mietern und Rundungsdifferenzen. Dieser Anteil darf nicht auf die übrigen Mieter umgelegt werden.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52" customWidth="1" min="4" max="4"/>
    <col width="18" customWidth="1" min="5" max="5"/>
  </cols>
  <sheetData>
    <row r="1">
      <c r="A1" s="1" t="inlineStr">
        <is>
          <t>Betriebskostenabrechnung</t>
        </is>
      </c>
    </row>
    <row r="2">
      <c r="A2" s="2" t="inlineStr">
        <is>
          <t>Mieter in Zeile 4 auswählen. Dieses Blatt lässt sich drucken oder als PDF speichern.</t>
        </is>
      </c>
    </row>
    <row r="4">
      <c r="A4" s="22" t="inlineStr">
        <is>
          <t>Mieter (auswählen)</t>
        </is>
      </c>
      <c r="B4" s="25">
        <f>'2 Mieter'!B8</f>
        <v/>
      </c>
    </row>
    <row r="5">
      <c r="A5" s="2" t="inlineStr">
        <is>
          <t>Nr. in der Mieterliste</t>
        </is>
      </c>
      <c r="B5" s="2">
        <f>IFERROR(MATCH(B4,'2 Mieter'!$B$8:$B$27,0),1)</f>
        <v/>
      </c>
    </row>
    <row r="6">
      <c r="A6" t="inlineStr">
        <is>
          <t>Mietobjekt</t>
        </is>
      </c>
      <c r="B6" s="6">
        <f>'1 Stammdaten'!B4</f>
        <v/>
      </c>
    </row>
    <row r="7">
      <c r="A7" t="inlineStr">
        <is>
          <t>Einheit</t>
        </is>
      </c>
      <c r="B7" s="6">
        <f>INDEX('2 Mieter'!$C$8:$C$27,$B$5)</f>
        <v/>
      </c>
    </row>
    <row r="8">
      <c r="A8" t="inlineStr">
        <is>
          <t>Vermieter</t>
        </is>
      </c>
      <c r="B8" s="6">
        <f>'1 Stammdaten'!B5</f>
        <v/>
      </c>
    </row>
    <row r="9">
      <c r="A9" t="inlineStr">
        <is>
          <t>Abrechnungszeitraum von</t>
        </is>
      </c>
      <c r="B9" s="7">
        <f>'1 Stammdaten'!B6</f>
        <v/>
      </c>
    </row>
    <row r="10">
      <c r="A10" t="inlineStr">
        <is>
          <t>Abrechnungszeitraum bis</t>
        </is>
      </c>
      <c r="B10" s="7">
        <f>'1 Stammdaten'!B7</f>
        <v/>
      </c>
    </row>
    <row r="11">
      <c r="A11" t="inlineStr">
        <is>
          <t>Ihre Nutzungstage im Zeitraum</t>
        </is>
      </c>
      <c r="B11" s="6">
        <f>INDEX('2 Mieter'!$K$8:$K$27,$B$5)</f>
        <v/>
      </c>
      <c r="C11">
        <f>"von "&amp;'1 Stammdaten'!B8&amp;" Tagen"</f>
        <v/>
      </c>
    </row>
    <row r="12">
      <c r="A12" t="inlineStr">
        <is>
          <t>Wohnfläche (m²)</t>
        </is>
      </c>
      <c r="B12" s="26">
        <f>INDEX('2 Mieter'!$D$8:$D$27,$B$5)</f>
        <v/>
      </c>
    </row>
    <row r="14" ht="32" customHeight="1">
      <c r="A14" s="10" t="inlineStr">
        <is>
          <t>Kostenart</t>
        </is>
      </c>
      <c r="B14" s="10" t="inlineStr">
        <is>
          <t>Umlageschlüssel</t>
        </is>
      </c>
      <c r="C14" s="10" t="inlineStr">
        <is>
          <t>Gesamtkosten</t>
        </is>
      </c>
      <c r="D14" s="10" t="inlineStr">
        <is>
          <t>Ihre Bezugsgröße im Verhältnis zum Haus</t>
        </is>
      </c>
      <c r="E14" s="10" t="inlineStr">
        <is>
          <t>Ihr Anteil</t>
        </is>
      </c>
    </row>
    <row r="15">
      <c r="A15" s="11">
        <f>IF('4 Verteilung'!$C15&gt;0,'4 Verteilung'!$A15,"")</f>
        <v/>
      </c>
      <c r="B15" s="11">
        <f>IF(A15="","",IF('4 Verteilung'!$B15="Heizung","Heizung: "&amp;'1 Stammdaten'!$B$16&amp;" % Verbrauch, "&amp;(100-'1 Stammdaten'!$B$16)&amp;" % Fläche",'4 Verteilung'!$B15))</f>
        <v/>
      </c>
      <c r="C15" s="19">
        <f>IF(A15="","",'4 Verteilung'!$C15)</f>
        <v/>
      </c>
      <c r="D15" s="27">
        <f>IF(A15="","",IF('4 Verteilung'!$B15="Wohnfläche",ROUND(INDEX('4 Verteilung'!$D$8:$W$8,$B$5),2)&amp;" von "&amp;ROUND('4 Verteilung'!$C$8,2)&amp;" m²"&amp;IF($B$11&lt;'1 Stammdaten'!$B$8," (zeitanteilig, "&amp;$B$11&amp;" Tage)",""),IF('4 Verteilung'!$B15="Personen",ROUND(INDEX('4 Verteilung'!$D$9:$W$9,$B$5),2)&amp;" von "&amp;ROUND('4 Verteilung'!$C$9,2)&amp;" Personen (nach Wohndauer)",IF('4 Verteilung'!$B15="Einheiten",ROUND(INDEX('4 Verteilung'!$D$10:$W$10,$B$5),2)&amp;" von "&amp;ROUND('4 Verteilung'!$C$10,2)&amp;" Einheiten"&amp;IF($B$11&lt;'1 Stammdaten'!$B$8," (zeitanteilig, "&amp;$B$11&amp;" Tage)",""),IF('4 Verteilung'!$B15="Wasser",ROUND(INDEX('4 Verteilung'!$D$12:$W$12,$B$5),2)&amp;" von "&amp;ROUND('4 Verteilung'!$C$12,2)&amp;" m³ Verbrauch",IF('4 Verteilung'!$B15="Heizung","Verbrauch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15" s="19">
        <f>IF(A15="","",INDEX('4 Verteilung'!$D15:$W15,$B$5))</f>
        <v/>
      </c>
    </row>
    <row r="16">
      <c r="A16" s="11">
        <f>IF('4 Verteilung'!$C16&gt;0,'4 Verteilung'!$A16,"")</f>
        <v/>
      </c>
      <c r="B16" s="11">
        <f>IF(A16="","",IF('4 Verteilung'!$B16="Heizung","Heizung: "&amp;'1 Stammdaten'!$B$16&amp;" % Verbrauch, "&amp;(100-'1 Stammdaten'!$B$16)&amp;" % Fläche",'4 Verteilung'!$B16))</f>
        <v/>
      </c>
      <c r="C16" s="19">
        <f>IF(A16="","",'4 Verteilung'!$C16)</f>
        <v/>
      </c>
      <c r="D16" s="27">
        <f>IF(A16="","",IF('4 Verteilung'!$B16="Wohnfläche",ROUND(INDEX('4 Verteilung'!$D$8:$W$8,$B$5),2)&amp;" von "&amp;ROUND('4 Verteilung'!$C$8,2)&amp;" m²"&amp;IF($B$11&lt;'1 Stammdaten'!$B$8," (zeitanteilig, "&amp;$B$11&amp;" Tage)",""),IF('4 Verteilung'!$B16="Personen",ROUND(INDEX('4 Verteilung'!$D$9:$W$9,$B$5),2)&amp;" von "&amp;ROUND('4 Verteilung'!$C$9,2)&amp;" Personen (nach Wohndauer)",IF('4 Verteilung'!$B16="Einheiten",ROUND(INDEX('4 Verteilung'!$D$10:$W$10,$B$5),2)&amp;" von "&amp;ROUND('4 Verteilung'!$C$10,2)&amp;" Einheiten"&amp;IF($B$11&lt;'1 Stammdaten'!$B$8," (zeitanteilig, "&amp;$B$11&amp;" Tage)",""),IF('4 Verteilung'!$B16="Wasser",ROUND(INDEX('4 Verteilung'!$D$12:$W$12,$B$5),2)&amp;" von "&amp;ROUND('4 Verteilung'!$C$12,2)&amp;" m³ Verbrauch",IF('4 Verteilung'!$B16="Heizung","Verbrauch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16" s="19">
        <f>IF(A16="","",INDEX('4 Verteilung'!$D16:$W16,$B$5))</f>
        <v/>
      </c>
    </row>
    <row r="17">
      <c r="A17" s="11">
        <f>IF('4 Verteilung'!$C17&gt;0,'4 Verteilung'!$A17,"")</f>
        <v/>
      </c>
      <c r="B17" s="11">
        <f>IF(A17="","",IF('4 Verteilung'!$B17="Heizung","Heizung: "&amp;'1 Stammdaten'!$B$16&amp;" % Verbrauch, "&amp;(100-'1 Stammdaten'!$B$16)&amp;" % Fläche",'4 Verteilung'!$B17))</f>
        <v/>
      </c>
      <c r="C17" s="19">
        <f>IF(A17="","",'4 Verteilung'!$C17)</f>
        <v/>
      </c>
      <c r="D17" s="27">
        <f>IF(A17="","",IF('4 Verteilung'!$B17="Wohnfläche",ROUND(INDEX('4 Verteilung'!$D$8:$W$8,$B$5),2)&amp;" von "&amp;ROUND('4 Verteilung'!$C$8,2)&amp;" m²"&amp;IF($B$11&lt;'1 Stammdaten'!$B$8," (zeitanteilig, "&amp;$B$11&amp;" Tage)",""),IF('4 Verteilung'!$B17="Personen",ROUND(INDEX('4 Verteilung'!$D$9:$W$9,$B$5),2)&amp;" von "&amp;ROUND('4 Verteilung'!$C$9,2)&amp;" Personen (nach Wohndauer)",IF('4 Verteilung'!$B17="Einheiten",ROUND(INDEX('4 Verteilung'!$D$10:$W$10,$B$5),2)&amp;" von "&amp;ROUND('4 Verteilung'!$C$10,2)&amp;" Einheiten"&amp;IF($B$11&lt;'1 Stammdaten'!$B$8," (zeitanteilig, "&amp;$B$11&amp;" Tage)",""),IF('4 Verteilung'!$B17="Wasser",ROUND(INDEX('4 Verteilung'!$D$12:$W$12,$B$5),2)&amp;" von "&amp;ROUND('4 Verteilung'!$C$12,2)&amp;" m³ Verbrauch",IF('4 Verteilung'!$B17="Heizung","Verbrauch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17" s="19">
        <f>IF(A17="","",INDEX('4 Verteilung'!$D17:$W17,$B$5))</f>
        <v/>
      </c>
    </row>
    <row r="18">
      <c r="A18" s="11">
        <f>IF('4 Verteilung'!$C18&gt;0,'4 Verteilung'!$A18,"")</f>
        <v/>
      </c>
      <c r="B18" s="11">
        <f>IF(A18="","",IF('4 Verteilung'!$B18="Heizung","Heizung: "&amp;'1 Stammdaten'!$B$16&amp;" % Verbrauch, "&amp;(100-'1 Stammdaten'!$B$16)&amp;" % Fläche",'4 Verteilung'!$B18))</f>
        <v/>
      </c>
      <c r="C18" s="19">
        <f>IF(A18="","",'4 Verteilung'!$C18)</f>
        <v/>
      </c>
      <c r="D18" s="27">
        <f>IF(A18="","",IF('4 Verteilung'!$B18="Wohnfläche",ROUND(INDEX('4 Verteilung'!$D$8:$W$8,$B$5),2)&amp;" von "&amp;ROUND('4 Verteilung'!$C$8,2)&amp;" m²"&amp;IF($B$11&lt;'1 Stammdaten'!$B$8," (zeitanteilig, "&amp;$B$11&amp;" Tage)",""),IF('4 Verteilung'!$B18="Personen",ROUND(INDEX('4 Verteilung'!$D$9:$W$9,$B$5),2)&amp;" von "&amp;ROUND('4 Verteilung'!$C$9,2)&amp;" Personen (nach Wohndauer)",IF('4 Verteilung'!$B18="Einheiten",ROUND(INDEX('4 Verteilung'!$D$10:$W$10,$B$5),2)&amp;" von "&amp;ROUND('4 Verteilung'!$C$10,2)&amp;" Einheiten"&amp;IF($B$11&lt;'1 Stammdaten'!$B$8," (zeitanteilig, "&amp;$B$11&amp;" Tage)",""),IF('4 Verteilung'!$B18="Wasser",ROUND(INDEX('4 Verteilung'!$D$12:$W$12,$B$5),2)&amp;" von "&amp;ROUND('4 Verteilung'!$C$12,2)&amp;" m³ Verbrauch",IF('4 Verteilung'!$B18="Heizung","Verbrauch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18" s="19">
        <f>IF(A18="","",INDEX('4 Verteilung'!$D18:$W18,$B$5))</f>
        <v/>
      </c>
    </row>
    <row r="19">
      <c r="A19" s="11">
        <f>IF('4 Verteilung'!$C19&gt;0,'4 Verteilung'!$A19,"")</f>
        <v/>
      </c>
      <c r="B19" s="11">
        <f>IF(A19="","",IF('4 Verteilung'!$B19="Heizung","Heizung: "&amp;'1 Stammdaten'!$B$16&amp;" % Verbrauch, "&amp;(100-'1 Stammdaten'!$B$16)&amp;" % Fläche",'4 Verteilung'!$B19))</f>
        <v/>
      </c>
      <c r="C19" s="19">
        <f>IF(A19="","",'4 Verteilung'!$C19)</f>
        <v/>
      </c>
      <c r="D19" s="27">
        <f>IF(A19="","",IF('4 Verteilung'!$B19="Wohnfläche",ROUND(INDEX('4 Verteilung'!$D$8:$W$8,$B$5),2)&amp;" von "&amp;ROUND('4 Verteilung'!$C$8,2)&amp;" m²"&amp;IF($B$11&lt;'1 Stammdaten'!$B$8," (zeitanteilig, "&amp;$B$11&amp;" Tage)",""),IF('4 Verteilung'!$B19="Personen",ROUND(INDEX('4 Verteilung'!$D$9:$W$9,$B$5),2)&amp;" von "&amp;ROUND('4 Verteilung'!$C$9,2)&amp;" Personen (nach Wohndauer)",IF('4 Verteilung'!$B19="Einheiten",ROUND(INDEX('4 Verteilung'!$D$10:$W$10,$B$5),2)&amp;" von "&amp;ROUND('4 Verteilung'!$C$10,2)&amp;" Einheiten"&amp;IF($B$11&lt;'1 Stammdaten'!$B$8," (zeitanteilig, "&amp;$B$11&amp;" Tage)",""),IF('4 Verteilung'!$B19="Wasser",ROUND(INDEX('4 Verteilung'!$D$12:$W$12,$B$5),2)&amp;" von "&amp;ROUND('4 Verteilung'!$C$12,2)&amp;" m³ Verbrauch",IF('4 Verteilung'!$B19="Heizung","Verbrauch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19" s="19">
        <f>IF(A19="","",INDEX('4 Verteilung'!$D19:$W19,$B$5))</f>
        <v/>
      </c>
    </row>
    <row r="20">
      <c r="A20" s="11">
        <f>IF('4 Verteilung'!$C20&gt;0,'4 Verteilung'!$A20,"")</f>
        <v/>
      </c>
      <c r="B20" s="11">
        <f>IF(A20="","",IF('4 Verteilung'!$B20="Heizung","Heizung: "&amp;'1 Stammdaten'!$B$16&amp;" % Verbrauch, "&amp;(100-'1 Stammdaten'!$B$16)&amp;" % Fläche",'4 Verteilung'!$B20))</f>
        <v/>
      </c>
      <c r="C20" s="19">
        <f>IF(A20="","",'4 Verteilung'!$C20)</f>
        <v/>
      </c>
      <c r="D20" s="27">
        <f>IF(A20="","",IF('4 Verteilung'!$B20="Wohnfläche",ROUND(INDEX('4 Verteilung'!$D$8:$W$8,$B$5),2)&amp;" von "&amp;ROUND('4 Verteilung'!$C$8,2)&amp;" m²"&amp;IF($B$11&lt;'1 Stammdaten'!$B$8," (zeitanteilig, "&amp;$B$11&amp;" Tage)",""),IF('4 Verteilung'!$B20="Personen",ROUND(INDEX('4 Verteilung'!$D$9:$W$9,$B$5),2)&amp;" von "&amp;ROUND('4 Verteilung'!$C$9,2)&amp;" Personen (nach Wohndauer)",IF('4 Verteilung'!$B20="Einheiten",ROUND(INDEX('4 Verteilung'!$D$10:$W$10,$B$5),2)&amp;" von "&amp;ROUND('4 Verteilung'!$C$10,2)&amp;" Einheiten"&amp;IF($B$11&lt;'1 Stammdaten'!$B$8," (zeitanteilig, "&amp;$B$11&amp;" Tage)",""),IF('4 Verteilung'!$B20="Wasser",ROUND(INDEX('4 Verteilung'!$D$12:$W$12,$B$5),2)&amp;" von "&amp;ROUND('4 Verteilung'!$C$12,2)&amp;" m³ Verbrauch",IF('4 Verteilung'!$B20="Heizung","Verbrauch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0" s="19">
        <f>IF(A20="","",INDEX('4 Verteilung'!$D20:$W20,$B$5))</f>
        <v/>
      </c>
    </row>
    <row r="21">
      <c r="A21" s="11">
        <f>IF('4 Verteilung'!$C21&gt;0,'4 Verteilung'!$A21,"")</f>
        <v/>
      </c>
      <c r="B21" s="11">
        <f>IF(A21="","",IF('4 Verteilung'!$B21="Heizung","Heizung: "&amp;'1 Stammdaten'!$B$16&amp;" % Verbrauch, "&amp;(100-'1 Stammdaten'!$B$16)&amp;" % Fläche",'4 Verteilung'!$B21))</f>
        <v/>
      </c>
      <c r="C21" s="19">
        <f>IF(A21="","",'4 Verteilung'!$C21)</f>
        <v/>
      </c>
      <c r="D21" s="27">
        <f>IF(A21="","",IF('4 Verteilung'!$B21="Wohnfläche",ROUND(INDEX('4 Verteilung'!$D$8:$W$8,$B$5),2)&amp;" von "&amp;ROUND('4 Verteilung'!$C$8,2)&amp;" m²"&amp;IF($B$11&lt;'1 Stammdaten'!$B$8," (zeitanteilig, "&amp;$B$11&amp;" Tage)",""),IF('4 Verteilung'!$B21="Personen",ROUND(INDEX('4 Verteilung'!$D$9:$W$9,$B$5),2)&amp;" von "&amp;ROUND('4 Verteilung'!$C$9,2)&amp;" Personen (nach Wohndauer)",IF('4 Verteilung'!$B21="Einheiten",ROUND(INDEX('4 Verteilung'!$D$10:$W$10,$B$5),2)&amp;" von "&amp;ROUND('4 Verteilung'!$C$10,2)&amp;" Einheiten"&amp;IF($B$11&lt;'1 Stammdaten'!$B$8," (zeitanteilig, "&amp;$B$11&amp;" Tage)",""),IF('4 Verteilung'!$B21="Wasser",ROUND(INDEX('4 Verteilung'!$D$12:$W$12,$B$5),2)&amp;" von "&amp;ROUND('4 Verteilung'!$C$12,2)&amp;" m³ Verbrauch",IF('4 Verteilung'!$B21="Heizung","Verbrauch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1" s="19">
        <f>IF(A21="","",INDEX('4 Verteilung'!$D21:$W21,$B$5))</f>
        <v/>
      </c>
    </row>
    <row r="22">
      <c r="A22" s="11">
        <f>IF('4 Verteilung'!$C22&gt;0,'4 Verteilung'!$A22,"")</f>
        <v/>
      </c>
      <c r="B22" s="11">
        <f>IF(A22="","",IF('4 Verteilung'!$B22="Heizung","Heizung: "&amp;'1 Stammdaten'!$B$16&amp;" % Verbrauch, "&amp;(100-'1 Stammdaten'!$B$16)&amp;" % Fläche",'4 Verteilung'!$B22))</f>
        <v/>
      </c>
      <c r="C22" s="19">
        <f>IF(A22="","",'4 Verteilung'!$C22)</f>
        <v/>
      </c>
      <c r="D22" s="27">
        <f>IF(A22="","",IF('4 Verteilung'!$B22="Wohnfläche",ROUND(INDEX('4 Verteilung'!$D$8:$W$8,$B$5),2)&amp;" von "&amp;ROUND('4 Verteilung'!$C$8,2)&amp;" m²"&amp;IF($B$11&lt;'1 Stammdaten'!$B$8," (zeitanteilig, "&amp;$B$11&amp;" Tage)",""),IF('4 Verteilung'!$B22="Personen",ROUND(INDEX('4 Verteilung'!$D$9:$W$9,$B$5),2)&amp;" von "&amp;ROUND('4 Verteilung'!$C$9,2)&amp;" Personen (nach Wohndauer)",IF('4 Verteilung'!$B22="Einheiten",ROUND(INDEX('4 Verteilung'!$D$10:$W$10,$B$5),2)&amp;" von "&amp;ROUND('4 Verteilung'!$C$10,2)&amp;" Einheiten"&amp;IF($B$11&lt;'1 Stammdaten'!$B$8," (zeitanteilig, "&amp;$B$11&amp;" Tage)",""),IF('4 Verteilung'!$B22="Wasser",ROUND(INDEX('4 Verteilung'!$D$12:$W$12,$B$5),2)&amp;" von "&amp;ROUND('4 Verteilung'!$C$12,2)&amp;" m³ Verbrauch",IF('4 Verteilung'!$B22="Heizung","Verbrauch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2" s="19">
        <f>IF(A22="","",INDEX('4 Verteilung'!$D22:$W22,$B$5))</f>
        <v/>
      </c>
    </row>
    <row r="23">
      <c r="A23" s="11">
        <f>IF('4 Verteilung'!$C23&gt;0,'4 Verteilung'!$A23,"")</f>
        <v/>
      </c>
      <c r="B23" s="11">
        <f>IF(A23="","",IF('4 Verteilung'!$B23="Heizung","Heizung: "&amp;'1 Stammdaten'!$B$16&amp;" % Verbrauch, "&amp;(100-'1 Stammdaten'!$B$16)&amp;" % Fläche",'4 Verteilung'!$B23))</f>
        <v/>
      </c>
      <c r="C23" s="19">
        <f>IF(A23="","",'4 Verteilung'!$C23)</f>
        <v/>
      </c>
      <c r="D23" s="27">
        <f>IF(A23="","",IF('4 Verteilung'!$B23="Wohnfläche",ROUND(INDEX('4 Verteilung'!$D$8:$W$8,$B$5),2)&amp;" von "&amp;ROUND('4 Verteilung'!$C$8,2)&amp;" m²"&amp;IF($B$11&lt;'1 Stammdaten'!$B$8," (zeitanteilig, "&amp;$B$11&amp;" Tage)",""),IF('4 Verteilung'!$B23="Personen",ROUND(INDEX('4 Verteilung'!$D$9:$W$9,$B$5),2)&amp;" von "&amp;ROUND('4 Verteilung'!$C$9,2)&amp;" Personen (nach Wohndauer)",IF('4 Verteilung'!$B23="Einheiten",ROUND(INDEX('4 Verteilung'!$D$10:$W$10,$B$5),2)&amp;" von "&amp;ROUND('4 Verteilung'!$C$10,2)&amp;" Einheiten"&amp;IF($B$11&lt;'1 Stammdaten'!$B$8," (zeitanteilig, "&amp;$B$11&amp;" Tage)",""),IF('4 Verteilung'!$B23="Wasser",ROUND(INDEX('4 Verteilung'!$D$12:$W$12,$B$5),2)&amp;" von "&amp;ROUND('4 Verteilung'!$C$12,2)&amp;" m³ Verbrauch",IF('4 Verteilung'!$B23="Heizung","Verbrauch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3" s="19">
        <f>IF(A23="","",INDEX('4 Verteilung'!$D23:$W23,$B$5))</f>
        <v/>
      </c>
    </row>
    <row r="24">
      <c r="A24" s="11">
        <f>IF('4 Verteilung'!$C24&gt;0,'4 Verteilung'!$A24,"")</f>
        <v/>
      </c>
      <c r="B24" s="11">
        <f>IF(A24="","",IF('4 Verteilung'!$B24="Heizung","Heizung: "&amp;'1 Stammdaten'!$B$16&amp;" % Verbrauch, "&amp;(100-'1 Stammdaten'!$B$16)&amp;" % Fläche",'4 Verteilung'!$B24))</f>
        <v/>
      </c>
      <c r="C24" s="19">
        <f>IF(A24="","",'4 Verteilung'!$C24)</f>
        <v/>
      </c>
      <c r="D24" s="27">
        <f>IF(A24="","",IF('4 Verteilung'!$B24="Wohnfläche",ROUND(INDEX('4 Verteilung'!$D$8:$W$8,$B$5),2)&amp;" von "&amp;ROUND('4 Verteilung'!$C$8,2)&amp;" m²"&amp;IF($B$11&lt;'1 Stammdaten'!$B$8," (zeitanteilig, "&amp;$B$11&amp;" Tage)",""),IF('4 Verteilung'!$B24="Personen",ROUND(INDEX('4 Verteilung'!$D$9:$W$9,$B$5),2)&amp;" von "&amp;ROUND('4 Verteilung'!$C$9,2)&amp;" Personen (nach Wohndauer)",IF('4 Verteilung'!$B24="Einheiten",ROUND(INDEX('4 Verteilung'!$D$10:$W$10,$B$5),2)&amp;" von "&amp;ROUND('4 Verteilung'!$C$10,2)&amp;" Einheiten"&amp;IF($B$11&lt;'1 Stammdaten'!$B$8," (zeitanteilig, "&amp;$B$11&amp;" Tage)",""),IF('4 Verteilung'!$B24="Wasser",ROUND(INDEX('4 Verteilung'!$D$12:$W$12,$B$5),2)&amp;" von "&amp;ROUND('4 Verteilung'!$C$12,2)&amp;" m³ Verbrauch",IF('4 Verteilung'!$B24="Heizung","Verbrauch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4" s="19">
        <f>IF(A24="","",INDEX('4 Verteilung'!$D24:$W24,$B$5))</f>
        <v/>
      </c>
    </row>
    <row r="25">
      <c r="A25" s="11">
        <f>IF('4 Verteilung'!$C25&gt;0,'4 Verteilung'!$A25,"")</f>
        <v/>
      </c>
      <c r="B25" s="11">
        <f>IF(A25="","",IF('4 Verteilung'!$B25="Heizung","Heizung: "&amp;'1 Stammdaten'!$B$16&amp;" % Verbrauch, "&amp;(100-'1 Stammdaten'!$B$16)&amp;" % Fläche",'4 Verteilung'!$B25))</f>
        <v/>
      </c>
      <c r="C25" s="19">
        <f>IF(A25="","",'4 Verteilung'!$C25)</f>
        <v/>
      </c>
      <c r="D25" s="27">
        <f>IF(A25="","",IF('4 Verteilung'!$B25="Wohnfläche",ROUND(INDEX('4 Verteilung'!$D$8:$W$8,$B$5),2)&amp;" von "&amp;ROUND('4 Verteilung'!$C$8,2)&amp;" m²"&amp;IF($B$11&lt;'1 Stammdaten'!$B$8," (zeitanteilig, "&amp;$B$11&amp;" Tage)",""),IF('4 Verteilung'!$B25="Personen",ROUND(INDEX('4 Verteilung'!$D$9:$W$9,$B$5),2)&amp;" von "&amp;ROUND('4 Verteilung'!$C$9,2)&amp;" Personen (nach Wohndauer)",IF('4 Verteilung'!$B25="Einheiten",ROUND(INDEX('4 Verteilung'!$D$10:$W$10,$B$5),2)&amp;" von "&amp;ROUND('4 Verteilung'!$C$10,2)&amp;" Einheiten"&amp;IF($B$11&lt;'1 Stammdaten'!$B$8," (zeitanteilig, "&amp;$B$11&amp;" Tage)",""),IF('4 Verteilung'!$B25="Wasser",ROUND(INDEX('4 Verteilung'!$D$12:$W$12,$B$5),2)&amp;" von "&amp;ROUND('4 Verteilung'!$C$12,2)&amp;" m³ Verbrauch",IF('4 Verteilung'!$B25="Heizung","Verbrauch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5" s="19">
        <f>IF(A25="","",INDEX('4 Verteilung'!$D25:$W25,$B$5))</f>
        <v/>
      </c>
    </row>
    <row r="26">
      <c r="A26" s="11">
        <f>IF('4 Verteilung'!$C26&gt;0,'4 Verteilung'!$A26,"")</f>
        <v/>
      </c>
      <c r="B26" s="11">
        <f>IF(A26="","",IF('4 Verteilung'!$B26="Heizung","Heizung: "&amp;'1 Stammdaten'!$B$16&amp;" % Verbrauch, "&amp;(100-'1 Stammdaten'!$B$16)&amp;" % Fläche",'4 Verteilung'!$B26))</f>
        <v/>
      </c>
      <c r="C26" s="19">
        <f>IF(A26="","",'4 Verteilung'!$C26)</f>
        <v/>
      </c>
      <c r="D26" s="27">
        <f>IF(A26="","",IF('4 Verteilung'!$B26="Wohnfläche",ROUND(INDEX('4 Verteilung'!$D$8:$W$8,$B$5),2)&amp;" von "&amp;ROUND('4 Verteilung'!$C$8,2)&amp;" m²"&amp;IF($B$11&lt;'1 Stammdaten'!$B$8," (zeitanteilig, "&amp;$B$11&amp;" Tage)",""),IF('4 Verteilung'!$B26="Personen",ROUND(INDEX('4 Verteilung'!$D$9:$W$9,$B$5),2)&amp;" von "&amp;ROUND('4 Verteilung'!$C$9,2)&amp;" Personen (nach Wohndauer)",IF('4 Verteilung'!$B26="Einheiten",ROUND(INDEX('4 Verteilung'!$D$10:$W$10,$B$5),2)&amp;" von "&amp;ROUND('4 Verteilung'!$C$10,2)&amp;" Einheiten"&amp;IF($B$11&lt;'1 Stammdaten'!$B$8," (zeitanteilig, "&amp;$B$11&amp;" Tage)",""),IF('4 Verteilung'!$B26="Wasser",ROUND(INDEX('4 Verteilung'!$D$12:$W$12,$B$5),2)&amp;" von "&amp;ROUND('4 Verteilung'!$C$12,2)&amp;" m³ Verbrauch",IF('4 Verteilung'!$B26="Heizung","Verbrauch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6" s="19">
        <f>IF(A26="","",INDEX('4 Verteilung'!$D26:$W26,$B$5))</f>
        <v/>
      </c>
    </row>
    <row r="27">
      <c r="A27" s="11">
        <f>IF('4 Verteilung'!$C27&gt;0,'4 Verteilung'!$A27,"")</f>
        <v/>
      </c>
      <c r="B27" s="11">
        <f>IF(A27="","",IF('4 Verteilung'!$B27="Heizung","Heizung: "&amp;'1 Stammdaten'!$B$16&amp;" % Verbrauch, "&amp;(100-'1 Stammdaten'!$B$16)&amp;" % Fläche",'4 Verteilung'!$B27))</f>
        <v/>
      </c>
      <c r="C27" s="19">
        <f>IF(A27="","",'4 Verteilung'!$C27)</f>
        <v/>
      </c>
      <c r="D27" s="27">
        <f>IF(A27="","",IF('4 Verteilung'!$B27="Wohnfläche",ROUND(INDEX('4 Verteilung'!$D$8:$W$8,$B$5),2)&amp;" von "&amp;ROUND('4 Verteilung'!$C$8,2)&amp;" m²"&amp;IF($B$11&lt;'1 Stammdaten'!$B$8," (zeitanteilig, "&amp;$B$11&amp;" Tage)",""),IF('4 Verteilung'!$B27="Personen",ROUND(INDEX('4 Verteilung'!$D$9:$W$9,$B$5),2)&amp;" von "&amp;ROUND('4 Verteilung'!$C$9,2)&amp;" Personen (nach Wohndauer)",IF('4 Verteilung'!$B27="Einheiten",ROUND(INDEX('4 Verteilung'!$D$10:$W$10,$B$5),2)&amp;" von "&amp;ROUND('4 Verteilung'!$C$10,2)&amp;" Einheiten"&amp;IF($B$11&lt;'1 Stammdaten'!$B$8," (zeitanteilig, "&amp;$B$11&amp;" Tage)",""),IF('4 Verteilung'!$B27="Wasser",ROUND(INDEX('4 Verteilung'!$D$12:$W$12,$B$5),2)&amp;" von "&amp;ROUND('4 Verteilung'!$C$12,2)&amp;" m³ Verbrauch",IF('4 Verteilung'!$B27="Heizung","Verbrauch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7" s="19">
        <f>IF(A27="","",INDEX('4 Verteilung'!$D27:$W27,$B$5))</f>
        <v/>
      </c>
    </row>
    <row r="28">
      <c r="A28" s="11">
        <f>IF('4 Verteilung'!$C28&gt;0,'4 Verteilung'!$A28,"")</f>
        <v/>
      </c>
      <c r="B28" s="11">
        <f>IF(A28="","",IF('4 Verteilung'!$B28="Heizung","Heizung: "&amp;'1 Stammdaten'!$B$16&amp;" % Verbrauch, "&amp;(100-'1 Stammdaten'!$B$16)&amp;" % Fläche",'4 Verteilung'!$B28))</f>
        <v/>
      </c>
      <c r="C28" s="19">
        <f>IF(A28="","",'4 Verteilung'!$C28)</f>
        <v/>
      </c>
      <c r="D28" s="27">
        <f>IF(A28="","",IF('4 Verteilung'!$B28="Wohnfläche",ROUND(INDEX('4 Verteilung'!$D$8:$W$8,$B$5),2)&amp;" von "&amp;ROUND('4 Verteilung'!$C$8,2)&amp;" m²"&amp;IF($B$11&lt;'1 Stammdaten'!$B$8," (zeitanteilig, "&amp;$B$11&amp;" Tage)",""),IF('4 Verteilung'!$B28="Personen",ROUND(INDEX('4 Verteilung'!$D$9:$W$9,$B$5),2)&amp;" von "&amp;ROUND('4 Verteilung'!$C$9,2)&amp;" Personen (nach Wohndauer)",IF('4 Verteilung'!$B28="Einheiten",ROUND(INDEX('4 Verteilung'!$D$10:$W$10,$B$5),2)&amp;" von "&amp;ROUND('4 Verteilung'!$C$10,2)&amp;" Einheiten"&amp;IF($B$11&lt;'1 Stammdaten'!$B$8," (zeitanteilig, "&amp;$B$11&amp;" Tage)",""),IF('4 Verteilung'!$B28="Wasser",ROUND(INDEX('4 Verteilung'!$D$12:$W$12,$B$5),2)&amp;" von "&amp;ROUND('4 Verteilung'!$C$12,2)&amp;" m³ Verbrauch",IF('4 Verteilung'!$B28="Heizung","Verbrauch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8" s="19">
        <f>IF(A28="","",INDEX('4 Verteilung'!$D28:$W28,$B$5))</f>
        <v/>
      </c>
    </row>
    <row r="29">
      <c r="A29" s="11">
        <f>IF('4 Verteilung'!$C29&gt;0,'4 Verteilung'!$A29,"")</f>
        <v/>
      </c>
      <c r="B29" s="11">
        <f>IF(A29="","",IF('4 Verteilung'!$B29="Heizung","Heizung: "&amp;'1 Stammdaten'!$B$16&amp;" % Verbrauch, "&amp;(100-'1 Stammdaten'!$B$16)&amp;" % Fläche",'4 Verteilung'!$B29))</f>
        <v/>
      </c>
      <c r="C29" s="19">
        <f>IF(A29="","",'4 Verteilung'!$C29)</f>
        <v/>
      </c>
      <c r="D29" s="27">
        <f>IF(A29="","",IF('4 Verteilung'!$B29="Wohnfläche",ROUND(INDEX('4 Verteilung'!$D$8:$W$8,$B$5),2)&amp;" von "&amp;ROUND('4 Verteilung'!$C$8,2)&amp;" m²"&amp;IF($B$11&lt;'1 Stammdaten'!$B$8," (zeitanteilig, "&amp;$B$11&amp;" Tage)",""),IF('4 Verteilung'!$B29="Personen",ROUND(INDEX('4 Verteilung'!$D$9:$W$9,$B$5),2)&amp;" von "&amp;ROUND('4 Verteilung'!$C$9,2)&amp;" Personen (nach Wohndauer)",IF('4 Verteilung'!$B29="Einheiten",ROUND(INDEX('4 Verteilung'!$D$10:$W$10,$B$5),2)&amp;" von "&amp;ROUND('4 Verteilung'!$C$10,2)&amp;" Einheiten"&amp;IF($B$11&lt;'1 Stammdaten'!$B$8," (zeitanteilig, "&amp;$B$11&amp;" Tage)",""),IF('4 Verteilung'!$B29="Wasser",ROUND(INDEX('4 Verteilung'!$D$12:$W$12,$B$5),2)&amp;" von "&amp;ROUND('4 Verteilung'!$C$12,2)&amp;" m³ Verbrauch",IF('4 Verteilung'!$B29="Heizung","Verbrauch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29" s="19">
        <f>IF(A29="","",INDEX('4 Verteilung'!$D29:$W29,$B$5))</f>
        <v/>
      </c>
    </row>
    <row r="30">
      <c r="A30" s="11">
        <f>IF('4 Verteilung'!$C30&gt;0,'4 Verteilung'!$A30,"")</f>
        <v/>
      </c>
      <c r="B30" s="11">
        <f>IF(A30="","",IF('4 Verteilung'!$B30="Heizung","Heizung: "&amp;'1 Stammdaten'!$B$16&amp;" % Verbrauch, "&amp;(100-'1 Stammdaten'!$B$16)&amp;" % Fläche",'4 Verteilung'!$B30))</f>
        <v/>
      </c>
      <c r="C30" s="19">
        <f>IF(A30="","",'4 Verteilung'!$C30)</f>
        <v/>
      </c>
      <c r="D30" s="27">
        <f>IF(A30="","",IF('4 Verteilung'!$B30="Wohnfläche",ROUND(INDEX('4 Verteilung'!$D$8:$W$8,$B$5),2)&amp;" von "&amp;ROUND('4 Verteilung'!$C$8,2)&amp;" m²"&amp;IF($B$11&lt;'1 Stammdaten'!$B$8," (zeitanteilig, "&amp;$B$11&amp;" Tage)",""),IF('4 Verteilung'!$B30="Personen",ROUND(INDEX('4 Verteilung'!$D$9:$W$9,$B$5),2)&amp;" von "&amp;ROUND('4 Verteilung'!$C$9,2)&amp;" Personen (nach Wohndauer)",IF('4 Verteilung'!$B30="Einheiten",ROUND(INDEX('4 Verteilung'!$D$10:$W$10,$B$5),2)&amp;" von "&amp;ROUND('4 Verteilung'!$C$10,2)&amp;" Einheiten"&amp;IF($B$11&lt;'1 Stammdaten'!$B$8," (zeitanteilig, "&amp;$B$11&amp;" Tage)",""),IF('4 Verteilung'!$B30="Wasser",ROUND(INDEX('4 Verteilung'!$D$12:$W$12,$B$5),2)&amp;" von "&amp;ROUND('4 Verteilung'!$C$12,2)&amp;" m³ Verbrauch",IF('4 Verteilung'!$B30="Heizung","Verbrauch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0" s="19">
        <f>IF(A30="","",INDEX('4 Verteilung'!$D30:$W30,$B$5))</f>
        <v/>
      </c>
    </row>
    <row r="31">
      <c r="A31" s="11">
        <f>IF('4 Verteilung'!$C31&gt;0,'4 Verteilung'!$A31,"")</f>
        <v/>
      </c>
      <c r="B31" s="11">
        <f>IF(A31="","",IF('4 Verteilung'!$B31="Heizung","Heizung: "&amp;'1 Stammdaten'!$B$16&amp;" % Verbrauch, "&amp;(100-'1 Stammdaten'!$B$16)&amp;" % Fläche",'4 Verteilung'!$B31))</f>
        <v/>
      </c>
      <c r="C31" s="19">
        <f>IF(A31="","",'4 Verteilung'!$C31)</f>
        <v/>
      </c>
      <c r="D31" s="27">
        <f>IF(A31="","",IF('4 Verteilung'!$B31="Wohnfläche",ROUND(INDEX('4 Verteilung'!$D$8:$W$8,$B$5),2)&amp;" von "&amp;ROUND('4 Verteilung'!$C$8,2)&amp;" m²"&amp;IF($B$11&lt;'1 Stammdaten'!$B$8," (zeitanteilig, "&amp;$B$11&amp;" Tage)",""),IF('4 Verteilung'!$B31="Personen",ROUND(INDEX('4 Verteilung'!$D$9:$W$9,$B$5),2)&amp;" von "&amp;ROUND('4 Verteilung'!$C$9,2)&amp;" Personen (nach Wohndauer)",IF('4 Verteilung'!$B31="Einheiten",ROUND(INDEX('4 Verteilung'!$D$10:$W$10,$B$5),2)&amp;" von "&amp;ROUND('4 Verteilung'!$C$10,2)&amp;" Einheiten"&amp;IF($B$11&lt;'1 Stammdaten'!$B$8," (zeitanteilig, "&amp;$B$11&amp;" Tage)",""),IF('4 Verteilung'!$B31="Wasser",ROUND(INDEX('4 Verteilung'!$D$12:$W$12,$B$5),2)&amp;" von "&amp;ROUND('4 Verteilung'!$C$12,2)&amp;" m³ Verbrauch",IF('4 Verteilung'!$B31="Heizung","Verbrauch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1" s="19">
        <f>IF(A31="","",INDEX('4 Verteilung'!$D31:$W31,$B$5))</f>
        <v/>
      </c>
    </row>
    <row r="32">
      <c r="A32" s="11">
        <f>IF('4 Verteilung'!$C32&gt;0,'4 Verteilung'!$A32,"")</f>
        <v/>
      </c>
      <c r="B32" s="11">
        <f>IF(A32="","",IF('4 Verteilung'!$B32="Heizung","Heizung: "&amp;'1 Stammdaten'!$B$16&amp;" % Verbrauch, "&amp;(100-'1 Stammdaten'!$B$16)&amp;" % Fläche",'4 Verteilung'!$B32))</f>
        <v/>
      </c>
      <c r="C32" s="19">
        <f>IF(A32="","",'4 Verteilung'!$C32)</f>
        <v/>
      </c>
      <c r="D32" s="27">
        <f>IF(A32="","",IF('4 Verteilung'!$B32="Wohnfläche",ROUND(INDEX('4 Verteilung'!$D$8:$W$8,$B$5),2)&amp;" von "&amp;ROUND('4 Verteilung'!$C$8,2)&amp;" m²"&amp;IF($B$11&lt;'1 Stammdaten'!$B$8," (zeitanteilig, "&amp;$B$11&amp;" Tage)",""),IF('4 Verteilung'!$B32="Personen",ROUND(INDEX('4 Verteilung'!$D$9:$W$9,$B$5),2)&amp;" von "&amp;ROUND('4 Verteilung'!$C$9,2)&amp;" Personen (nach Wohndauer)",IF('4 Verteilung'!$B32="Einheiten",ROUND(INDEX('4 Verteilung'!$D$10:$W$10,$B$5),2)&amp;" von "&amp;ROUND('4 Verteilung'!$C$10,2)&amp;" Einheiten"&amp;IF($B$11&lt;'1 Stammdaten'!$B$8," (zeitanteilig, "&amp;$B$11&amp;" Tage)",""),IF('4 Verteilung'!$B32="Wasser",ROUND(INDEX('4 Verteilung'!$D$12:$W$12,$B$5),2)&amp;" von "&amp;ROUND('4 Verteilung'!$C$12,2)&amp;" m³ Verbrauch",IF('4 Verteilung'!$B32="Heizung","Verbrauch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2" s="19">
        <f>IF(A32="","",INDEX('4 Verteilung'!$D32:$W32,$B$5))</f>
        <v/>
      </c>
    </row>
    <row r="33">
      <c r="A33" s="11">
        <f>IF('4 Verteilung'!$C33&gt;0,'4 Verteilung'!$A33,"")</f>
        <v/>
      </c>
      <c r="B33" s="11">
        <f>IF(A33="","",IF('4 Verteilung'!$B33="Heizung","Heizung: "&amp;'1 Stammdaten'!$B$16&amp;" % Verbrauch, "&amp;(100-'1 Stammdaten'!$B$16)&amp;" % Fläche",'4 Verteilung'!$B33))</f>
        <v/>
      </c>
      <c r="C33" s="19">
        <f>IF(A33="","",'4 Verteilung'!$C33)</f>
        <v/>
      </c>
      <c r="D33" s="27">
        <f>IF(A33="","",IF('4 Verteilung'!$B33="Wohnfläche",ROUND(INDEX('4 Verteilung'!$D$8:$W$8,$B$5),2)&amp;" von "&amp;ROUND('4 Verteilung'!$C$8,2)&amp;" m²"&amp;IF($B$11&lt;'1 Stammdaten'!$B$8," (zeitanteilig, "&amp;$B$11&amp;" Tage)",""),IF('4 Verteilung'!$B33="Personen",ROUND(INDEX('4 Verteilung'!$D$9:$W$9,$B$5),2)&amp;" von "&amp;ROUND('4 Verteilung'!$C$9,2)&amp;" Personen (nach Wohndauer)",IF('4 Verteilung'!$B33="Einheiten",ROUND(INDEX('4 Verteilung'!$D$10:$W$10,$B$5),2)&amp;" von "&amp;ROUND('4 Verteilung'!$C$10,2)&amp;" Einheiten"&amp;IF($B$11&lt;'1 Stammdaten'!$B$8," (zeitanteilig, "&amp;$B$11&amp;" Tage)",""),IF('4 Verteilung'!$B33="Wasser",ROUND(INDEX('4 Verteilung'!$D$12:$W$12,$B$5),2)&amp;" von "&amp;ROUND('4 Verteilung'!$C$12,2)&amp;" m³ Verbrauch",IF('4 Verteilung'!$B33="Heizung","Verbrauch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3" s="19">
        <f>IF(A33="","",INDEX('4 Verteilung'!$D33:$W33,$B$5))</f>
        <v/>
      </c>
    </row>
    <row r="34">
      <c r="A34" s="11">
        <f>IF('4 Verteilung'!$C34&gt;0,'4 Verteilung'!$A34,"")</f>
        <v/>
      </c>
      <c r="B34" s="11">
        <f>IF(A34="","",IF('4 Verteilung'!$B34="Heizung","Heizung: "&amp;'1 Stammdaten'!$B$16&amp;" % Verbrauch, "&amp;(100-'1 Stammdaten'!$B$16)&amp;" % Fläche",'4 Verteilung'!$B34))</f>
        <v/>
      </c>
      <c r="C34" s="19">
        <f>IF(A34="","",'4 Verteilung'!$C34)</f>
        <v/>
      </c>
      <c r="D34" s="27">
        <f>IF(A34="","",IF('4 Verteilung'!$B34="Wohnfläche",ROUND(INDEX('4 Verteilung'!$D$8:$W$8,$B$5),2)&amp;" von "&amp;ROUND('4 Verteilung'!$C$8,2)&amp;" m²"&amp;IF($B$11&lt;'1 Stammdaten'!$B$8," (zeitanteilig, "&amp;$B$11&amp;" Tage)",""),IF('4 Verteilung'!$B34="Personen",ROUND(INDEX('4 Verteilung'!$D$9:$W$9,$B$5),2)&amp;" von "&amp;ROUND('4 Verteilung'!$C$9,2)&amp;" Personen (nach Wohndauer)",IF('4 Verteilung'!$B34="Einheiten",ROUND(INDEX('4 Verteilung'!$D$10:$W$10,$B$5),2)&amp;" von "&amp;ROUND('4 Verteilung'!$C$10,2)&amp;" Einheiten"&amp;IF($B$11&lt;'1 Stammdaten'!$B$8," (zeitanteilig, "&amp;$B$11&amp;" Tage)",""),IF('4 Verteilung'!$B34="Wasser",ROUND(INDEX('4 Verteilung'!$D$12:$W$12,$B$5),2)&amp;" von "&amp;ROUND('4 Verteilung'!$C$12,2)&amp;" m³ Verbrauch",IF('4 Verteilung'!$B34="Heizung","Verbrauch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4" s="19">
        <f>IF(A34="","",INDEX('4 Verteilung'!$D34:$W34,$B$5))</f>
        <v/>
      </c>
    </row>
    <row r="35">
      <c r="A35" s="11">
        <f>IF('4 Verteilung'!$C35&gt;0,'4 Verteilung'!$A35,"")</f>
        <v/>
      </c>
      <c r="B35" s="11">
        <f>IF(A35="","",IF('4 Verteilung'!$B35="Heizung","Heizung: "&amp;'1 Stammdaten'!$B$16&amp;" % Verbrauch, "&amp;(100-'1 Stammdaten'!$B$16)&amp;" % Fläche",'4 Verteilung'!$B35))</f>
        <v/>
      </c>
      <c r="C35" s="19">
        <f>IF(A35="","",'4 Verteilung'!$C35)</f>
        <v/>
      </c>
      <c r="D35" s="27">
        <f>IF(A35="","",IF('4 Verteilung'!$B35="Wohnfläche",ROUND(INDEX('4 Verteilung'!$D$8:$W$8,$B$5),2)&amp;" von "&amp;ROUND('4 Verteilung'!$C$8,2)&amp;" m²"&amp;IF($B$11&lt;'1 Stammdaten'!$B$8," (zeitanteilig, "&amp;$B$11&amp;" Tage)",""),IF('4 Verteilung'!$B35="Personen",ROUND(INDEX('4 Verteilung'!$D$9:$W$9,$B$5),2)&amp;" von "&amp;ROUND('4 Verteilung'!$C$9,2)&amp;" Personen (nach Wohndauer)",IF('4 Verteilung'!$B35="Einheiten",ROUND(INDEX('4 Verteilung'!$D$10:$W$10,$B$5),2)&amp;" von "&amp;ROUND('4 Verteilung'!$C$10,2)&amp;" Einheiten"&amp;IF($B$11&lt;'1 Stammdaten'!$B$8," (zeitanteilig, "&amp;$B$11&amp;" Tage)",""),IF('4 Verteilung'!$B35="Wasser",ROUND(INDEX('4 Verteilung'!$D$12:$W$12,$B$5),2)&amp;" von "&amp;ROUND('4 Verteilung'!$C$12,2)&amp;" m³ Verbrauch",IF('4 Verteilung'!$B35="Heizung","Verbrauch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5" s="19">
        <f>IF(A35="","",INDEX('4 Verteilung'!$D35:$W35,$B$5))</f>
        <v/>
      </c>
    </row>
    <row r="36">
      <c r="A36" s="11">
        <f>IF('4 Verteilung'!$C36&gt;0,'4 Verteilung'!$A36,"")</f>
        <v/>
      </c>
      <c r="B36" s="11">
        <f>IF(A36="","",IF('4 Verteilung'!$B36="Heizung","Heizung: "&amp;'1 Stammdaten'!$B$16&amp;" % Verbrauch, "&amp;(100-'1 Stammdaten'!$B$16)&amp;" % Fläche",'4 Verteilung'!$B36))</f>
        <v/>
      </c>
      <c r="C36" s="19">
        <f>IF(A36="","",'4 Verteilung'!$C36)</f>
        <v/>
      </c>
      <c r="D36" s="27">
        <f>IF(A36="","",IF('4 Verteilung'!$B36="Wohnfläche",ROUND(INDEX('4 Verteilung'!$D$8:$W$8,$B$5),2)&amp;" von "&amp;ROUND('4 Verteilung'!$C$8,2)&amp;" m²"&amp;IF($B$11&lt;'1 Stammdaten'!$B$8," (zeitanteilig, "&amp;$B$11&amp;" Tage)",""),IF('4 Verteilung'!$B36="Personen",ROUND(INDEX('4 Verteilung'!$D$9:$W$9,$B$5),2)&amp;" von "&amp;ROUND('4 Verteilung'!$C$9,2)&amp;" Personen (nach Wohndauer)",IF('4 Verteilung'!$B36="Einheiten",ROUND(INDEX('4 Verteilung'!$D$10:$W$10,$B$5),2)&amp;" von "&amp;ROUND('4 Verteilung'!$C$10,2)&amp;" Einheiten"&amp;IF($B$11&lt;'1 Stammdaten'!$B$8," (zeitanteilig, "&amp;$B$11&amp;" Tage)",""),IF('4 Verteilung'!$B36="Wasser",ROUND(INDEX('4 Verteilung'!$D$12:$W$12,$B$5),2)&amp;" von "&amp;ROUND('4 Verteilung'!$C$12,2)&amp;" m³ Verbrauch",IF('4 Verteilung'!$B36="Heizung","Verbrauch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6" s="19">
        <f>IF(A36="","",INDEX('4 Verteilung'!$D36:$W36,$B$5))</f>
        <v/>
      </c>
    </row>
    <row r="37">
      <c r="A37" s="11">
        <f>IF('4 Verteilung'!$C37&gt;0,'4 Verteilung'!$A37,"")</f>
        <v/>
      </c>
      <c r="B37" s="11">
        <f>IF(A37="","",IF('4 Verteilung'!$B37="Heizung","Heizung: "&amp;'1 Stammdaten'!$B$16&amp;" % Verbrauch, "&amp;(100-'1 Stammdaten'!$B$16)&amp;" % Fläche",'4 Verteilung'!$B37))</f>
        <v/>
      </c>
      <c r="C37" s="19">
        <f>IF(A37="","",'4 Verteilung'!$C37)</f>
        <v/>
      </c>
      <c r="D37" s="27">
        <f>IF(A37="","",IF('4 Verteilung'!$B37="Wohnfläche",ROUND(INDEX('4 Verteilung'!$D$8:$W$8,$B$5),2)&amp;" von "&amp;ROUND('4 Verteilung'!$C$8,2)&amp;" m²"&amp;IF($B$11&lt;'1 Stammdaten'!$B$8," (zeitanteilig, "&amp;$B$11&amp;" Tage)",""),IF('4 Verteilung'!$B37="Personen",ROUND(INDEX('4 Verteilung'!$D$9:$W$9,$B$5),2)&amp;" von "&amp;ROUND('4 Verteilung'!$C$9,2)&amp;" Personen (nach Wohndauer)",IF('4 Verteilung'!$B37="Einheiten",ROUND(INDEX('4 Verteilung'!$D$10:$W$10,$B$5),2)&amp;" von "&amp;ROUND('4 Verteilung'!$C$10,2)&amp;" Einheiten"&amp;IF($B$11&lt;'1 Stammdaten'!$B$8," (zeitanteilig, "&amp;$B$11&amp;" Tage)",""),IF('4 Verteilung'!$B37="Wasser",ROUND(INDEX('4 Verteilung'!$D$12:$W$12,$B$5),2)&amp;" von "&amp;ROUND('4 Verteilung'!$C$12,2)&amp;" m³ Verbrauch",IF('4 Verteilung'!$B37="Heizung","Verbrauch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7" s="19">
        <f>IF(A37="","",INDEX('4 Verteilung'!$D37:$W37,$B$5))</f>
        <v/>
      </c>
    </row>
    <row r="38">
      <c r="A38" s="11">
        <f>IF('4 Verteilung'!$C38&gt;0,'4 Verteilung'!$A38,"")</f>
        <v/>
      </c>
      <c r="B38" s="11">
        <f>IF(A38="","",IF('4 Verteilung'!$B38="Heizung","Heizung: "&amp;'1 Stammdaten'!$B$16&amp;" % Verbrauch, "&amp;(100-'1 Stammdaten'!$B$16)&amp;" % Fläche",'4 Verteilung'!$B38))</f>
        <v/>
      </c>
      <c r="C38" s="19">
        <f>IF(A38="","",'4 Verteilung'!$C38)</f>
        <v/>
      </c>
      <c r="D38" s="27">
        <f>IF(A38="","",IF('4 Verteilung'!$B38="Wohnfläche",ROUND(INDEX('4 Verteilung'!$D$8:$W$8,$B$5),2)&amp;" von "&amp;ROUND('4 Verteilung'!$C$8,2)&amp;" m²"&amp;IF($B$11&lt;'1 Stammdaten'!$B$8," (zeitanteilig, "&amp;$B$11&amp;" Tage)",""),IF('4 Verteilung'!$B38="Personen",ROUND(INDEX('4 Verteilung'!$D$9:$W$9,$B$5),2)&amp;" von "&amp;ROUND('4 Verteilung'!$C$9,2)&amp;" Personen (nach Wohndauer)",IF('4 Verteilung'!$B38="Einheiten",ROUND(INDEX('4 Verteilung'!$D$10:$W$10,$B$5),2)&amp;" von "&amp;ROUND('4 Verteilung'!$C$10,2)&amp;" Einheiten"&amp;IF($B$11&lt;'1 Stammdaten'!$B$8," (zeitanteilig, "&amp;$B$11&amp;" Tage)",""),IF('4 Verteilung'!$B38="Wasser",ROUND(INDEX('4 Verteilung'!$D$12:$W$12,$B$5),2)&amp;" von "&amp;ROUND('4 Verteilung'!$C$12,2)&amp;" m³ Verbrauch",IF('4 Verteilung'!$B38="Heizung","Verbrauch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8" s="19">
        <f>IF(A38="","",INDEX('4 Verteilung'!$D38:$W38,$B$5))</f>
        <v/>
      </c>
    </row>
    <row r="39">
      <c r="A39" s="11">
        <f>IF('4 Verteilung'!$C39&gt;0,'4 Verteilung'!$A39,"")</f>
        <v/>
      </c>
      <c r="B39" s="11">
        <f>IF(A39="","",IF('4 Verteilung'!$B39="Heizung","Heizung: "&amp;'1 Stammdaten'!$B$16&amp;" % Verbrauch, "&amp;(100-'1 Stammdaten'!$B$16)&amp;" % Fläche",'4 Verteilung'!$B39))</f>
        <v/>
      </c>
      <c r="C39" s="19">
        <f>IF(A39="","",'4 Verteilung'!$C39)</f>
        <v/>
      </c>
      <c r="D39" s="27">
        <f>IF(A39="","",IF('4 Verteilung'!$B39="Wohnfläche",ROUND(INDEX('4 Verteilung'!$D$8:$W$8,$B$5),2)&amp;" von "&amp;ROUND('4 Verteilung'!$C$8,2)&amp;" m²"&amp;IF($B$11&lt;'1 Stammdaten'!$B$8," (zeitanteilig, "&amp;$B$11&amp;" Tage)",""),IF('4 Verteilung'!$B39="Personen",ROUND(INDEX('4 Verteilung'!$D$9:$W$9,$B$5),2)&amp;" von "&amp;ROUND('4 Verteilung'!$C$9,2)&amp;" Personen (nach Wohndauer)",IF('4 Verteilung'!$B39="Einheiten",ROUND(INDEX('4 Verteilung'!$D$10:$W$10,$B$5),2)&amp;" von "&amp;ROUND('4 Verteilung'!$C$10,2)&amp;" Einheiten"&amp;IF($B$11&lt;'1 Stammdaten'!$B$8," (zeitanteilig, "&amp;$B$11&amp;" Tage)",""),IF('4 Verteilung'!$B39="Wasser",ROUND(INDEX('4 Verteilung'!$D$12:$W$12,$B$5),2)&amp;" von "&amp;ROUND('4 Verteilung'!$C$12,2)&amp;" m³ Verbrauch",IF('4 Verteilung'!$B39="Heizung","Verbrauch "&amp;ROUND(INDEX('4 Verteilung'!$D$11:$W$11,$B$5),2)&amp;" von "&amp;ROUND('4 Verteilung'!$C$11,2)&amp;"; Fläche "&amp;ROUND(INDEX('4 Verteilung'!$D$8:$W$8,$B$5),2)&amp;" von "&amp;ROUND('4 Verteilung'!$C$8,2)&amp;" m²","Schlüssel prüfen"))))))</f>
        <v/>
      </c>
      <c r="E39" s="19">
        <f>IF(A39="","",INDEX('4 Verteilung'!$D39:$W39,$B$5))</f>
        <v/>
      </c>
    </row>
    <row r="41">
      <c r="A41" s="22" t="inlineStr">
        <is>
          <t>Summe Ihrer Kostenanteile</t>
        </is>
      </c>
      <c r="E41" s="28">
        <f>SUM(E15:E39)</f>
        <v/>
      </c>
    </row>
    <row r="42">
      <c r="A42" t="inlineStr">
        <is>
          <t>abzüglich Ihrer Vorauszahlungen</t>
        </is>
      </c>
      <c r="E42" s="21">
        <f>INDEX('2 Mieter'!$N$8:$N$27,$B$5)</f>
        <v/>
      </c>
    </row>
    <row r="43">
      <c r="A43" s="22" t="inlineStr">
        <is>
          <t>Nachzahlung (+) / Guthaben (−)</t>
        </is>
      </c>
      <c r="B43">
        <f>IF(E43&gt;0,"Nachzahlung",IF(E43&lt;0,"Guthaben","ausgeglichen"))</f>
        <v/>
      </c>
      <c r="E43" s="28">
        <f>E41-E42</f>
        <v/>
      </c>
    </row>
    <row r="45">
      <c r="A45" t="inlineStr">
        <is>
          <t>Zugang beim Mieter spätestens bis</t>
        </is>
      </c>
      <c r="B45" s="7">
        <f>'1 Stammdaten'!B9</f>
        <v/>
      </c>
    </row>
    <row r="47">
      <c r="A47" s="2" t="inlineStr">
        <is>
          <t>Die Kosten sind die Gesamtkosten des Hauses für den Abrechnungszeitraum. Ihr Anteil ergibt sich aus dem angegebenen Umlageschlüssel. Nicht vermietete Zeiten trägt der Vermieter.</t>
        </is>
      </c>
    </row>
  </sheetData>
  <dataValidations count="1">
    <dataValidation sqref="B4" showDropDown="0" showInputMessage="0" showErrorMessage="0" allowBlank="0" type="list">
      <formula1>'2 Mieter'!$B$8:$B$27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60" customWidth="1" min="3" max="3"/>
  </cols>
  <sheetData>
    <row r="1">
      <c r="A1" s="1" t="inlineStr">
        <is>
          <t>Prüfliste vor dem Versand</t>
        </is>
      </c>
    </row>
    <row r="2">
      <c r="A2" s="2" t="inlineStr">
        <is>
          <t>Automatische Prüfungen oben, eigene Prüfpunkte unten. Die Liste ersetzt keine Rechtsberatung.</t>
        </is>
      </c>
    </row>
    <row r="4">
      <c r="A4" s="8" t="inlineStr">
        <is>
          <t>Automatische Prüfungen</t>
        </is>
      </c>
    </row>
    <row r="5" ht="22" customHeight="1">
      <c r="A5" s="10" t="inlineStr">
        <is>
          <t>Prüfpunkt</t>
        </is>
      </c>
      <c r="B5" s="10" t="inlineStr">
        <is>
          <t>Status</t>
        </is>
      </c>
      <c r="C5" s="10" t="inlineStr">
        <is>
          <t>Hinweis</t>
        </is>
      </c>
    </row>
    <row r="6">
      <c r="A6" s="11" t="inlineStr">
        <is>
          <t>Abrechnungszeitraum höchstens zwölf Monate</t>
        </is>
      </c>
      <c r="B6" s="29">
        <f>IF(AND('1 Stammdaten'!B8&gt;0,'1 Stammdaten'!B8&lt;=366),"OK","Prüfen")</f>
        <v/>
      </c>
      <c r="C6" s="30" t="inlineStr">
        <is>
          <t>Die Abrechnung bezieht sich auf einen Zeitraum von höchstens einem Jahr.</t>
        </is>
      </c>
    </row>
    <row r="7">
      <c r="A7" s="11" t="inlineStr">
        <is>
          <t>Frist zum Zugang beim Mieter noch nicht abgelaufen</t>
        </is>
      </c>
      <c r="B7" s="29">
        <f>IF(TODAY()&lt;='1 Stammdaten'!B9,"OK","Prüfen")</f>
        <v/>
      </c>
      <c r="C7" s="30" t="inlineStr">
        <is>
          <t>Nach Fristablauf kann der Vermieter in der Regel keine Nachzahlung mehr verlangen. Ein Guthaben bleibt auszuzahlen.</t>
        </is>
      </c>
    </row>
    <row r="8">
      <c r="A8" s="11" t="inlineStr">
        <is>
          <t>Verbrauchsanteil Heizkosten zwischen 50 und 70 Prozent</t>
        </is>
      </c>
      <c r="B8" s="29">
        <f>IF(AND('1 Stammdaten'!B16&gt;=50,'1 Stammdaten'!B16&lt;=70),"OK","Prüfen")</f>
        <v/>
      </c>
      <c r="C8" s="30" t="inlineStr">
        <is>
          <t>Vorgabe der Heizkostenverordnung.</t>
        </is>
      </c>
    </row>
    <row r="9">
      <c r="A9" s="11" t="inlineStr">
        <is>
          <t>Heizkosten erfasst: Gesamtverbrauch angegeben</t>
        </is>
      </c>
      <c r="B9" s="29">
        <f>IF(SUMIF('4 Verteilung'!$B$15:$B$39,"Heizung",'4 Verteilung'!$C$15:$C$39)=0,"OK",IF('1 Stammdaten'!B14&gt;0,"OK","Prüfen"))</f>
        <v/>
      </c>
      <c r="C9" s="30" t="inlineStr">
        <is>
          <t>Ohne Gesamtverbrauch lässt sich der Verbrauchsanteil nicht verteilen.</t>
        </is>
      </c>
    </row>
    <row r="10">
      <c r="A10" s="11" t="inlineStr">
        <is>
          <t>Jede umlagefähige Kostenart hat einen gültigen Schlüssel</t>
        </is>
      </c>
      <c r="B10" s="29">
        <f>IF(SUMPRODUCT(('4 Verteilung'!$C$15:$C$39&gt;0)*ISNA(MATCH('4 Verteilung'!$B$15:$B$39,{"Wohnfläche","Personen","Einheiten","Heizung","Wasser"},0)))=0,"OK","Prüfen")</f>
        <v/>
      </c>
      <c r="C10" s="30" t="inlineStr">
        <is>
          <t>Kosten ohne Schlüssel würden beim Vermieter bleiben.</t>
        </is>
      </c>
    </row>
    <row r="11">
      <c r="A11" s="11" t="inlineStr">
        <is>
          <t>Mieterliste ausgefüllt</t>
        </is>
      </c>
      <c r="B11" s="29">
        <f>IF(COUNTA('2 Mieter'!$B$8:$B$27)&gt;0,"OK","Prüfen")</f>
        <v/>
      </c>
      <c r="C11" s="30" t="inlineStr">
        <is>
          <t>Mindestens ein Mieter in Blatt 2.</t>
        </is>
      </c>
    </row>
    <row r="12">
      <c r="A12" s="11" t="inlineStr">
        <is>
          <t>Verteilte Kosten stimmen mit den umlagefähigen Kosten überein</t>
        </is>
      </c>
      <c r="B12" s="29">
        <f>IF(ABS('4 Verteilung'!C40-'4 Verteilung'!X40-'4 Verteilung'!Y40)&lt;0.01,"OK","Prüfen")</f>
        <v/>
      </c>
      <c r="C12" s="30" t="inlineStr">
        <is>
          <t>Summe Mieter plus Vermieteranteil entspricht den umlagefähigen Gesamtkosten.</t>
        </is>
      </c>
    </row>
    <row r="14">
      <c r="A14" t="inlineStr">
        <is>
          <t>Vermieteranteil (Leerstand, nicht vermietete Zeit)</t>
        </is>
      </c>
      <c r="B14" s="21">
        <f>'4 Verteilung'!Y40</f>
        <v/>
      </c>
      <c r="C14" s="2" t="inlineStr">
        <is>
          <t>Zur Kenntnis: Dieser Betrag bleibt beim Vermieter.</t>
        </is>
      </c>
    </row>
    <row r="16">
      <c r="A16" s="8" t="inlineStr">
        <is>
          <t>Eigene Prüfpunkte (ja / nein wählen)</t>
        </is>
      </c>
    </row>
    <row r="17" ht="22" customHeight="1">
      <c r="A17" s="10" t="inlineStr">
        <is>
          <t>Prüfpunkt</t>
        </is>
      </c>
      <c r="B17" s="10" t="inlineStr">
        <is>
          <t>erledigt</t>
        </is>
      </c>
      <c r="C17" s="10" t="inlineStr">
        <is>
          <t>Hinweis</t>
        </is>
      </c>
    </row>
    <row r="18">
      <c r="A18" s="27" t="inlineStr">
        <is>
          <t>Alle Kosten sind mit Belegen nachweisbar</t>
        </is>
      </c>
      <c r="B18" s="31" t="n"/>
      <c r="C18" s="30" t="inlineStr">
        <is>
          <t>Belege müssen dem Mieter zur Einsicht bereitstehen.</t>
        </is>
      </c>
    </row>
    <row r="19">
      <c r="A19" s="27" t="inlineStr">
        <is>
          <t>Der Umlageschlüssel ist im Mietvertrag vereinbart oder gesetzlich vorgegeben</t>
        </is>
      </c>
      <c r="B19" s="31" t="n"/>
      <c r="C19" s="30" t="inlineStr">
        <is>
          <t>Ohne Vereinbarung gilt die Wohnfläche. Heizkosten richten sich nach der Heizkostenverordnung.</t>
        </is>
      </c>
    </row>
    <row r="20">
      <c r="A20" s="27" t="inlineStr">
        <is>
          <t>Nur Kosten angesetzt, die der Mietvertrag als Betriebskosten nennt</t>
        </is>
      </c>
      <c r="B20" s="31" t="n"/>
      <c r="C20" s="30" t="inlineStr">
        <is>
          <t>Siehe Betriebskostenverordnung. Verwaltung und Instandhaltung sind nicht umlagefähig.</t>
        </is>
      </c>
    </row>
    <row r="21">
      <c r="A21" s="27" t="inlineStr">
        <is>
          <t>Vorauszahlungen mit den Kontoeingängen abgeglichen</t>
        </is>
      </c>
      <c r="B21" s="31" t="n"/>
      <c r="C21" s="30" t="inlineStr">
        <is>
          <t>Maßgeblich sind die tatsächlichen Zahlungen des Mieters.</t>
        </is>
      </c>
    </row>
    <row r="22">
      <c r="A22" s="27" t="inlineStr">
        <is>
          <t>Abrechnung je Mieter erklärt: Gesamtkosten, Schlüssel, Anteil, Vorauszahlungen</t>
        </is>
      </c>
      <c r="B22" s="31" t="n"/>
      <c r="C22" s="30" t="inlineStr">
        <is>
          <t>Die Abrechnung muss für einen Mieter ohne Fachkenntnis nachvollziehbar sein.</t>
        </is>
      </c>
    </row>
    <row r="23">
      <c r="A23" s="27" t="inlineStr">
        <is>
          <t>Zugang nachweisbar (Einwurf-Einschreiben, Übergabe mit Quittung)</t>
        </is>
      </c>
      <c r="B23" s="31" t="n"/>
      <c r="C23" s="30" t="inlineStr">
        <is>
          <t>Entscheidend ist der Zugang, nicht das Absendedatum.</t>
        </is>
      </c>
    </row>
  </sheetData>
  <conditionalFormatting sqref="B6:B12">
    <cfRule type="cellIs" priority="1" operator="equal" dxfId="0">
      <formula>"OK"</formula>
    </cfRule>
    <cfRule type="cellIs" priority="2" operator="equal" dxfId="1">
      <formula>"Prüfen"</formula>
    </cfRule>
  </conditionalFormatting>
  <conditionalFormatting sqref="B18:B23">
    <cfRule type="cellIs" priority="3" operator="equal" dxfId="0">
      <formula>"ja"</formula>
    </cfRule>
  </conditionalFormatting>
  <dataValidations count="1">
    <dataValidation sqref="B18 B19 B20 B21 B22 B23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2026-10-02T14:33:12Z</dcterms:created>
  <dcterms:modified xsi:type="dcterms:W3CDTF">2026-10-02T14:33:12Z</dcterms:modified>
</cp:coreProperties>
</file>